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2">'5.3. Показники '!$C$2:$Q$47</definedName>
    <definedName name="_xlnm.Print_Area" localSheetId="3">'5.4. Показники '!$C$2:$Q$48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<sst xmlns="http://schemas.openxmlformats.org/spreadsheetml/2006/main" count="271" uniqueCount="173">
  <si>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</si>
  <si>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</si>
  <si>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</si>
  <si>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</si>
  <si>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</si>
  <si>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</si>
  <si>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</si>
  <si>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</si>
  <si>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</si>
  <si>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</si>
  <si>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</si>
  <si>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</si>
  <si>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</si>
  <si>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</si>
  <si>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</si>
  <si>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</si>
  <si>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</si>
  <si>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</si>
  <si>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</si>
  <si>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</si>
  <si>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</si>
  <si>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</si>
  <si>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</si>
  <si>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</si>
  <si>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</si>
  <si>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</si>
  <si>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</si>
  <si>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</si>
  <si>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</si>
  <si>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</si>
  <si>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</si>
  <si>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</si>
  <si>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</si>
  <si>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</si>
  <si>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</si>
  <si>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</si>
  <si>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</si>
  <si>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</si>
  <si>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</si>
  <si>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</si>
  <si>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</si>
  <si>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</si>
  <si>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</si>
  <si>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</si>
  <si>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</si>
  <si>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</si>
  <si>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</si>
  <si>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</si>
  <si>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</si>
  <si>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</si>
  <si>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якості</t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</si>
  <si>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</si>
  <si>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</si>
  <si>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</si>
  <si>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</si>
  <si>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</si>
  <si>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</si>
  <si>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</si>
  <si>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</si>
  <si>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</si>
  <si>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</si>
  <si>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</si>
  <si>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</si>
  <si>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Пояснення щодо  розбіжностей між фактичними  та плановими результативними показниками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</si>
  <si>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</si>
  <si>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</si>
  <si>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</si>
  <si>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</si>
  <si>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</si>
  <si>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</si>
  <si>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</si>
  <si>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</si>
  <si>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</si>
  <si>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</si>
  <si>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</si>
  <si>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</si>
  <si>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</si>
  <si>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</si>
  <si>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</si>
  <si>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</si>
  <si>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</si>
  <si>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</si>
  <si>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</si>
  <si>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</si>
  <si>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</si>
  <si>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</si>
  <si>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</si>
  <si>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</si>
  <si>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</si>
  <si>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</si>
  <si>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</si>
  <si>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</si>
  <si>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</si>
  <si>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</si>
  <si>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</si>
  <si>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</si>
  <si>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</si>
  <si>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</si>
  <si>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</si>
  <si>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</si>
  <si>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</si>
  <si>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</si>
  <si>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</si>
  <si>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</si>
  <si>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</si>
  <si>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</si>
  <si>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</si>
  <si>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</si>
  <si>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</si>
  <si>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</si>
  <si>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</si>
  <si>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</si>
  <si>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</si>
  <si>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</si>
  <si>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</si>
  <si>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</si>
  <si>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</si>
  <si>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</si>
  <si>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</si>
  <si>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</si>
  <si>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>Пояснення причин відхилення фактичних обсягів надходжень від планових  Відхилень не має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</si>
  <si>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</si>
  <si>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</si>
  <si>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</si>
  <si>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 xml:space="preserve">Заступник директора департаменту- начальник управління бухгалтерського обліку та фінансування </t>
  </si>
  <si>
    <t>Ю. П. Кобелева</t>
  </si>
  <si>
    <t>Здійснення департаментом наданих законодавством повноважень у сфері соціального захисту населення.</t>
  </si>
  <si>
    <t>(1040)</t>
  </si>
  <si>
    <t xml:space="preserve">  Надання соціальних послуг дітям, молоді та сім'ям, які опинились у складних життєвих обставинах та потребують сторонньої допомоги</t>
  </si>
  <si>
    <t xml:space="preserve"> Надання соціальних послуг дітям, молоді та сім`ям, які опинились у складних життєвих обставинах та потребують сторонньої допомоги</t>
  </si>
  <si>
    <t>обсяг фінансування за програмою</t>
  </si>
  <si>
    <t>кількість центрів соціальних служб для сім'ї, дітей та молоді</t>
  </si>
  <si>
    <t xml:space="preserve">кількість штатних працівників центрів, в.т.ч. </t>
  </si>
  <si>
    <t>кількість фахівців, які безпосередньо надають соціальні послуги громадянам, з них:</t>
  </si>
  <si>
    <t>кількість фахівців із соціальної роботи</t>
  </si>
  <si>
    <t>кількість психологів</t>
  </si>
  <si>
    <t>середня кількість послуг наданих одним працівником, який безпосередньо надає соціальні послуги (од)</t>
  </si>
  <si>
    <t>середні витрати на надання однієї соціальної послуги (грн.)</t>
  </si>
  <si>
    <t>динаміка кількості осіб, яким надано соціальні послуги, порівняно з минулим роком (%)</t>
  </si>
  <si>
    <t>0813121</t>
  </si>
  <si>
    <t>Утримання та забезпечення діяльності центрів соціальних служб для сім'ї, дітей та молоді</t>
  </si>
  <si>
    <t>Забезпечення соціальної підтримки сім'ям, дітям та молоді вразливих категорій населення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</si>
  <si>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 (%)</t>
  </si>
  <si>
    <t>Програма є результативною лише при наявності відповідного бюджетного фінансування, оскільки передбачає надання  соціальних послуг дітям, молоді та сім`ям, які опинились у складних життєвих обставинах та потребують сторонньої допомоги.</t>
  </si>
  <si>
    <t>за 2020 рік</t>
  </si>
  <si>
    <t xml:space="preserve">Касові видатки по даній програмі за  2020 рік становлять 2994,474 тис. грн.  що скадає 98,65 % від уточненого плану на 2020 рік та відповідають фактичній потребі. 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</si>
  <si>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супроводом/супроводженням</t>
  </si>
  <si>
    <t>кількість сімей, дітей та молоді, які отримали соціальні послуги</t>
  </si>
  <si>
    <t>Кількість сімей/осіб, які планується охопити роботою спеціалізованої служби «Мобільна бригада  соціально-психологічної допомоги особам, які постраждали від домашнього насильства та/або насильства за ознакою статі»</t>
  </si>
  <si>
    <t>Кількість наданих послуг</t>
  </si>
  <si>
    <t>Кількість сімей/осіб, які опинилися в складних життєвих обставинах, охоплених соціальним супроводом</t>
  </si>
  <si>
    <t>кількість виявлених громадян, які потребуют допомоги, в т.ч.</t>
  </si>
  <si>
    <t>сім'ї, в яких триває конфлікт</t>
  </si>
  <si>
    <t xml:space="preserve">кількість учасників АТО </t>
  </si>
  <si>
    <t>кількість внутрішньо переміщених осіб</t>
  </si>
  <si>
    <t>діти-сироти, діти, позбавлені батьківського піклування; особи, з їх числа</t>
  </si>
  <si>
    <t>сім'ї, діти ,особи, які зазнали насильства в сім'ї</t>
  </si>
  <si>
    <t>батьки або особи, які їх замінюють, які ухиляються від виконання своїх обов’язків із виховання дитини</t>
  </si>
  <si>
    <t>сім'ї, члени яких перебували/перебувають у конфлікті з законом</t>
  </si>
  <si>
    <t>одинока матір(батько)</t>
  </si>
  <si>
    <t>Сім'ї, де один чи кілька членів мають інвалідність</t>
  </si>
  <si>
    <t xml:space="preserve">сім’я (особа) опікунів/піклувальників  </t>
  </si>
  <si>
    <t>сім'ї, де є алко/наркозалежні члени родини</t>
  </si>
  <si>
    <t>Інші категорії родин</t>
  </si>
  <si>
    <t>За показниками продукту фактичне виконання перевищило планові показники, що повязано з збільшенням чисельності працюючих у 2020 році (17,75 осіб в середньому та 19 осіб на кінець року) в порівнянні з 2019 роком (15,75 осіб), запровадженням в дію роботи мобільної бригади. За 2020 рік відбулося скорочення кількості послуг, які надані центром соціальних служб для сім'ї, дітей та молоді складає 5,26% або 396 послуги.зменшення кількості громадян, які отримали послуги у порівнянні з запланованими  на 7,25% або  261 особу відбулося в звязку з запровадженням всеукраїнського карантину.  Водночас на 50 % (60 осіб) зросла кількість дітей-сиріт, дітей, що позбавлені батьківського піклування які отримали послуги центру, на 2% (4 особи) зросла кількість обслужених працівниками центру осіб, які зазнали насильства в сім'ї, на 215% (84 особи фактично при 39 планових) зросло число родин з інвалідністю які отримують обслуговування центру.</t>
  </si>
  <si>
    <t>У 2020 році за умови роботи в карантині відбулося  зростання на 35,3% середньої кількість послуг наданих одним працівником, який безпосередньо надає соціальні послуги або 177 послуг. В той же час середня вартість послуги зросла на 4,5% через зниження їх кількості.</t>
  </si>
  <si>
    <t>Кількість задоволених звернень за отриманням соціальної послуги (%)</t>
  </si>
  <si>
    <t xml:space="preserve">Пояснення щодо причин розбіжностей між затвердженими та досягнутими результативними показниками.Зростання  кількості осіб, яким надано соціальні послуги, порівняно з минулим роком на 11,6 % свідчить про актуальність роботи установи з вразливою категорією громадян. </t>
  </si>
  <si>
    <t>У 2020 році сума коштів на фінансування зросла на 44,76 % або на925,854 тис.грн. , а також у звязку з збільшенням  розмірів посадових окладів та відпускних виплат працівникам</t>
  </si>
  <si>
    <t xml:space="preserve">Пояснення щодо  динаміки результативних показників за відповідним напрямом використання бюджетних коштів: фактична кількість зверенень в 2020 році на 17,5% більша  за 2019 в той же час знизилася динаміка: учасників АТО (на 50,4 ) . При цьому варто відзначити загальне зростання осіб, що отримали послуги в порівнянні з 2019 роком якісний приріст отримувачів склав 17,5% замість 17% у 2019 році, що призвело до зростання  показника у 2019 на 183,3% в порівнянні з 2018  Позитивна динаміка в кількості послуг наданих центром - 11,6 % або на 741 послуг більше ніж в 2019 році. Зокрема за рахунок роботи мобільної бригади. При цьому загальна штатна чисельність зросла на 2 особи , зокрема фахівців з соціальної роботи в середньому за рік 7,5 в 2020 до 7,25 в 2019, психологів 3 в 2020 до 2 у 2019 році. </t>
  </si>
  <si>
    <t>Станом на 01.01.2020 року та станом на 01.01.2021 року дебіторська та кредиторська заборгованості відсутні.</t>
  </si>
  <si>
    <t xml:space="preserve">  Завдяки коштам, виділеним з міського бюджету на реалізацію програми, у 2020 році вдалося забезпечити якісне надання соціальних послуг дітям, молоді та сім`ям, які опинились у складних життєвих обставинах та потребують сторонньої допомоги.Бюджетні кошти використані за призначенням  та в повному обсязі. Касові видатки склали 99 % від затвердженого обсягу бюджетних коштів. Число осіб охоплених послугами зросло на 17,5% в порівнянні з 2019 роком  (3339  до 2842 в 2019)</t>
  </si>
  <si>
    <t>Касові видатків по даній програмі за  2020 рік становлять 2994,5 тис. грн.  що скадає 99% від уточненого плану на 2020 рік та відповідають фактичній потребі установи. Економія виникла за оплатою послуг крім комунальних, видтаків на відрядження та енергоносіїв.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</si>
</sst>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0000000000000"/>
  </numFmts>
  <fonts count="7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1" fontId="18" fillId="0" borderId="12" xfId="0" applyNumberFormat="1" applyFon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>
      <alignment horizontal="center" wrapText="1"/>
    </xf>
    <xf numFmtId="0" fontId="25" fillId="0" borderId="18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 vertical="top" wrapText="1"/>
      <protection/>
    </xf>
    <xf numFmtId="49" fontId="26" fillId="0" borderId="0" xfId="0" applyNumberFormat="1" applyFont="1" applyAlignment="1">
      <alignment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3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justify" vertical="center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0" fontId="26" fillId="0" borderId="0" xfId="0" applyFont="1" applyBorder="1" applyAlignment="1">
      <alignment horizontal="left" vertical="center" wrapText="1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30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35" fillId="0" borderId="15" xfId="0" applyNumberFormat="1" applyFont="1" applyBorder="1" applyAlignment="1" applyProtection="1">
      <alignment horizontal="center" vertical="center" wrapText="1"/>
      <protection/>
    </xf>
    <xf numFmtId="49" fontId="29" fillId="0" borderId="22" xfId="0" applyNumberFormat="1" applyFont="1" applyBorder="1" applyAlignment="1" applyProtection="1">
      <alignment horizontal="center" vertical="center" wrapText="1"/>
      <protection/>
    </xf>
    <xf numFmtId="195" fontId="23" fillId="0" borderId="20" xfId="0" applyNumberFormat="1" applyFont="1" applyBorder="1" applyAlignment="1">
      <alignment horizontal="center" wrapText="1"/>
    </xf>
    <xf numFmtId="195" fontId="25" fillId="0" borderId="11" xfId="0" applyNumberFormat="1" applyFont="1" applyBorder="1" applyAlignment="1" applyProtection="1">
      <alignment horizontal="center" vertical="top" wrapText="1"/>
      <protection/>
    </xf>
    <xf numFmtId="2" fontId="35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right" vertical="center" wrapText="1"/>
      <protection/>
    </xf>
    <xf numFmtId="194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Fill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center" vertical="top" wrapText="1"/>
      <protection/>
    </xf>
    <xf numFmtId="194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195" fontId="20" fillId="0" borderId="11" xfId="0" applyNumberFormat="1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189" fontId="18" fillId="0" borderId="15" xfId="0" applyNumberFormat="1" applyFont="1" applyBorder="1" applyAlignment="1" applyProtection="1">
      <alignment horizontal="right" vertical="top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195" fontId="18" fillId="0" borderId="20" xfId="0" applyNumberFormat="1" applyFont="1" applyBorder="1" applyAlignment="1" applyProtection="1">
      <alignment horizontal="center" vertical="center" wrapText="1"/>
      <protection/>
    </xf>
    <xf numFmtId="1" fontId="18" fillId="0" borderId="20" xfId="0" applyNumberFormat="1" applyFont="1" applyBorder="1" applyAlignment="1" applyProtection="1">
      <alignment horizontal="center" vertical="center" wrapText="1"/>
      <protection/>
    </xf>
    <xf numFmtId="1" fontId="20" fillId="0" borderId="20" xfId="0" applyNumberFormat="1" applyFont="1" applyBorder="1" applyAlignment="1" applyProtection="1">
      <alignment horizontal="center" vertical="center" wrapText="1"/>
      <protection/>
    </xf>
    <xf numFmtId="194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189" fontId="18" fillId="0" borderId="23" xfId="0" applyNumberFormat="1" applyFont="1" applyBorder="1" applyAlignment="1" applyProtection="1">
      <alignment horizontal="right" vertical="top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1" fontId="18" fillId="0" borderId="11" xfId="0" applyNumberFormat="1" applyFont="1" applyBorder="1" applyAlignment="1" applyProtection="1">
      <alignment horizontal="right" vertical="center" wrapText="1"/>
      <protection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2" fontId="18" fillId="0" borderId="11" xfId="0" applyNumberFormat="1" applyFont="1" applyBorder="1" applyAlignment="1" applyProtection="1">
      <alignment horizontal="right" vertical="center" wrapText="1"/>
      <protection/>
    </xf>
    <xf numFmtId="2" fontId="20" fillId="0" borderId="11" xfId="0" applyNumberFormat="1" applyFont="1" applyBorder="1" applyAlignment="1" applyProtection="1">
      <alignment horizontal="center" vertical="center" wrapText="1"/>
      <protection/>
    </xf>
    <xf numFmtId="2" fontId="18" fillId="0" borderId="11" xfId="0" applyNumberFormat="1" applyFont="1" applyFill="1" applyBorder="1" applyAlignment="1" applyProtection="1">
      <alignment horizontal="center" vertical="center" wrapText="1"/>
      <protection/>
    </xf>
    <xf numFmtId="194" fontId="36" fillId="33" borderId="11" xfId="0" applyNumberFormat="1" applyFont="1" applyFill="1" applyBorder="1" applyAlignment="1">
      <alignment horizontal="center" vertical="center" wrapText="1"/>
    </xf>
    <xf numFmtId="194" fontId="36" fillId="33" borderId="25" xfId="0" applyNumberFormat="1" applyFont="1" applyFill="1" applyBorder="1" applyAlignment="1">
      <alignment vertical="center" wrapText="1"/>
    </xf>
    <xf numFmtId="0" fontId="2" fillId="0" borderId="17" xfId="0" applyFont="1" applyBorder="1" applyAlignment="1" applyProtection="1">
      <alignment horizontal="center" vertical="top" wrapText="1"/>
      <protection/>
    </xf>
    <xf numFmtId="1" fontId="2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" fontId="28" fillId="0" borderId="11" xfId="0" applyNumberFormat="1" applyFont="1" applyFill="1" applyBorder="1" applyAlignment="1" applyProtection="1">
      <alignment horizontal="center" vertical="center" wrapText="1"/>
      <protection/>
    </xf>
    <xf numFmtId="2" fontId="18" fillId="0" borderId="20" xfId="0" applyNumberFormat="1" applyFont="1" applyBorder="1" applyAlignment="1" applyProtection="1">
      <alignment horizontal="center" vertical="center" wrapText="1"/>
      <protection/>
    </xf>
    <xf numFmtId="2" fontId="20" fillId="0" borderId="20" xfId="0" applyNumberFormat="1" applyFont="1" applyBorder="1" applyAlignment="1" applyProtection="1">
      <alignment horizontal="center" vertical="center" wrapText="1"/>
      <protection/>
    </xf>
    <xf numFmtId="0" fontId="37" fillId="33" borderId="11" xfId="0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 applyProtection="1">
      <alignment horizontal="center" vertical="center" wrapText="1"/>
      <protection/>
    </xf>
    <xf numFmtId="0" fontId="73" fillId="0" borderId="11" xfId="0" applyFont="1" applyBorder="1" applyAlignment="1">
      <alignment horizontal="center" vertical="center" wrapText="1"/>
    </xf>
    <xf numFmtId="4" fontId="18" fillId="0" borderId="11" xfId="0" applyNumberFormat="1" applyFont="1" applyBorder="1" applyAlignment="1" applyProtection="1">
      <alignment horizontal="center" vertical="top" wrapText="1"/>
      <protection/>
    </xf>
    <xf numFmtId="4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0" fontId="7" fillId="0" borderId="20" xfId="0" applyFont="1" applyBorder="1" applyAlignment="1">
      <alignment horizontal="center"/>
    </xf>
    <xf numFmtId="1" fontId="18" fillId="0" borderId="18" xfId="0" applyNumberFormat="1" applyFont="1" applyBorder="1" applyAlignment="1" applyProtection="1">
      <alignment horizontal="center" vertical="top" wrapText="1"/>
      <protection/>
    </xf>
    <xf numFmtId="1" fontId="18" fillId="0" borderId="18" xfId="0" applyNumberFormat="1" applyFont="1" applyBorder="1" applyAlignment="1" applyProtection="1">
      <alignment horizontal="center" vertical="center" wrapText="1"/>
      <protection/>
    </xf>
    <xf numFmtId="2" fontId="28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top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49" fontId="29" fillId="0" borderId="22" xfId="0" applyNumberFormat="1" applyFont="1" applyBorder="1" applyAlignment="1" applyProtection="1">
      <alignment horizontal="center" vertical="center" wrapText="1"/>
      <protection/>
    </xf>
    <xf numFmtId="2" fontId="3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8" fillId="0" borderId="11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32" fillId="0" borderId="26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23" fillId="0" borderId="26" xfId="52" applyFont="1" applyBorder="1" applyAlignment="1">
      <alignment/>
      <protection/>
    </xf>
    <xf numFmtId="0" fontId="23" fillId="0" borderId="27" xfId="52" applyFont="1" applyBorder="1" applyAlignment="1">
      <alignment/>
      <protection/>
    </xf>
    <xf numFmtId="0" fontId="23" fillId="0" borderId="25" xfId="52" applyFont="1" applyBorder="1" applyAlignment="1">
      <alignment/>
      <protection/>
    </xf>
    <xf numFmtId="0" fontId="23" fillId="0" borderId="26" xfId="52" applyFont="1" applyBorder="1" applyAlignment="1">
      <alignment wrapText="1"/>
      <protection/>
    </xf>
    <xf numFmtId="0" fontId="23" fillId="0" borderId="27" xfId="52" applyFont="1" applyBorder="1" applyAlignment="1">
      <alignment wrapText="1"/>
      <protection/>
    </xf>
    <xf numFmtId="0" fontId="23" fillId="0" borderId="25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5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36" fillId="33" borderId="26" xfId="0" applyFont="1" applyFill="1" applyBorder="1" applyAlignment="1">
      <alignment horizontal="left" vertical="top" wrapText="1"/>
    </xf>
    <xf numFmtId="0" fontId="36" fillId="33" borderId="27" xfId="0" applyFont="1" applyFill="1" applyBorder="1" applyAlignment="1">
      <alignment horizontal="left" vertical="top" wrapText="1"/>
    </xf>
    <xf numFmtId="0" fontId="36" fillId="33" borderId="25" xfId="0" applyFont="1" applyFill="1" applyBorder="1" applyAlignment="1">
      <alignment horizontal="left" vertical="top" wrapText="1"/>
    </xf>
    <xf numFmtId="0" fontId="36" fillId="33" borderId="11" xfId="0" applyFont="1" applyFill="1" applyBorder="1" applyAlignment="1">
      <alignment horizontal="left" vertical="center" wrapText="1"/>
    </xf>
    <xf numFmtId="194" fontId="37" fillId="33" borderId="11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 applyProtection="1">
      <alignment horizontal="left" vertical="top" wrapText="1"/>
      <protection/>
    </xf>
    <xf numFmtId="0" fontId="0" fillId="0" borderId="20" xfId="0" applyBorder="1" applyAlignment="1">
      <alignment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36" fillId="33" borderId="11" xfId="0" applyFont="1" applyFill="1" applyBorder="1" applyAlignment="1">
      <alignment horizontal="left" vertical="top" wrapText="1"/>
    </xf>
    <xf numFmtId="0" fontId="25" fillId="0" borderId="28" xfId="0" applyFont="1" applyBorder="1" applyAlignment="1" applyProtection="1">
      <alignment horizontal="left" vertical="top" wrapText="1"/>
      <protection/>
    </xf>
    <xf numFmtId="0" fontId="25" fillId="0" borderId="29" xfId="0" applyFont="1" applyBorder="1" applyAlignment="1" applyProtection="1">
      <alignment horizontal="left" vertical="top" wrapText="1"/>
      <protection/>
    </xf>
    <xf numFmtId="0" fontId="23" fillId="0" borderId="29" xfId="0" applyFont="1" applyBorder="1" applyAlignment="1">
      <alignment wrapText="1"/>
    </xf>
    <xf numFmtId="0" fontId="23" fillId="0" borderId="30" xfId="0" applyFont="1" applyBorder="1" applyAlignment="1">
      <alignment wrapText="1"/>
    </xf>
    <xf numFmtId="0" fontId="4" fillId="0" borderId="31" xfId="0" applyFont="1" applyBorder="1" applyAlignment="1" applyProtection="1">
      <alignment horizontal="left" vertical="center" wrapText="1"/>
      <protection/>
    </xf>
    <xf numFmtId="0" fontId="38" fillId="0" borderId="16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32" xfId="0" applyFont="1" applyBorder="1" applyAlignment="1">
      <alignment horizontal="left" wrapText="1"/>
    </xf>
    <xf numFmtId="0" fontId="37" fillId="33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7" xfId="0" applyFont="1" applyBorder="1" applyAlignment="1" applyProtection="1">
      <alignment horizontal="left" vertical="top" wrapText="1"/>
      <protection/>
    </xf>
    <xf numFmtId="0" fontId="25" fillId="0" borderId="22" xfId="0" applyFont="1" applyBorder="1" applyAlignment="1" applyProtection="1">
      <alignment horizontal="left" vertical="top" wrapText="1"/>
      <protection/>
    </xf>
    <xf numFmtId="0" fontId="25" fillId="0" borderId="33" xfId="0" applyFont="1" applyBorder="1" applyAlignment="1" applyProtection="1">
      <alignment horizontal="left" vertical="top" wrapText="1"/>
      <protection/>
    </xf>
    <xf numFmtId="0" fontId="32" fillId="0" borderId="11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>
      <alignment vertical="center" wrapText="1"/>
    </xf>
    <xf numFmtId="0" fontId="22" fillId="0" borderId="12" xfId="0" applyFont="1" applyBorder="1" applyAlignment="1" applyProtection="1">
      <alignment horizontal="center" vertical="center" wrapText="1"/>
      <protection/>
    </xf>
    <xf numFmtId="2" fontId="20" fillId="0" borderId="16" xfId="0" applyNumberFormat="1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19" fillId="0" borderId="11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2" fontId="29" fillId="0" borderId="34" xfId="0" applyNumberFormat="1" applyFont="1" applyBorder="1" applyAlignment="1" applyProtection="1">
      <alignment horizontal="left" vertical="top" wrapText="1"/>
      <protection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6" fillId="0" borderId="0" xfId="0" applyFont="1" applyAlignment="1">
      <alignment wrapText="1"/>
    </xf>
    <xf numFmtId="0" fontId="32" fillId="0" borderId="16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32" xfId="0" applyFont="1" applyBorder="1" applyAlignment="1">
      <alignment wrapText="1"/>
    </xf>
    <xf numFmtId="0" fontId="37" fillId="33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7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37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wrapText="1"/>
    </xf>
    <xf numFmtId="0" fontId="33" fillId="0" borderId="27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20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left" vertical="top" wrapText="1"/>
      <protection/>
    </xf>
    <xf numFmtId="2" fontId="20" fillId="0" borderId="39" xfId="0" applyNumberFormat="1" applyFont="1" applyBorder="1" applyAlignment="1" applyProtection="1">
      <alignment horizontal="left" vertical="top" wrapText="1"/>
      <protection/>
    </xf>
    <xf numFmtId="0" fontId="23" fillId="0" borderId="40" xfId="0" applyFont="1" applyBorder="1" applyAlignment="1">
      <alignment horizontal="left" wrapText="1"/>
    </xf>
    <xf numFmtId="0" fontId="23" fillId="0" borderId="41" xfId="0" applyFont="1" applyBorder="1" applyAlignment="1">
      <alignment horizontal="left" wrapText="1"/>
    </xf>
    <xf numFmtId="2" fontId="29" fillId="0" borderId="42" xfId="0" applyNumberFormat="1" applyFont="1" applyBorder="1" applyAlignment="1" applyProtection="1">
      <alignment horizontal="left" vertical="top" wrapText="1"/>
      <protection/>
    </xf>
    <xf numFmtId="2" fontId="29" fillId="0" borderId="43" xfId="0" applyNumberFormat="1" applyFont="1" applyBorder="1" applyAlignment="1" applyProtection="1">
      <alignment horizontal="left" vertical="top" wrapText="1"/>
      <protection/>
    </xf>
    <xf numFmtId="2" fontId="29" fillId="0" borderId="44" xfId="0" applyNumberFormat="1" applyFont="1" applyBorder="1" applyAlignment="1" applyProtection="1">
      <alignment horizontal="left" vertical="top" wrapText="1"/>
      <protection/>
    </xf>
    <xf numFmtId="0" fontId="25" fillId="0" borderId="16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21" xfId="0" applyFont="1" applyBorder="1" applyAlignment="1" applyProtection="1">
      <alignment horizontal="left" vertical="top" wrapText="1"/>
      <protection/>
    </xf>
    <xf numFmtId="0" fontId="20" fillId="0" borderId="23" xfId="0" applyFont="1" applyBorder="1" applyAlignment="1" applyProtection="1">
      <alignment horizontal="left" vertical="top" wrapText="1"/>
      <protection/>
    </xf>
    <xf numFmtId="0" fontId="20" fillId="0" borderId="16" xfId="0" applyFont="1" applyBorder="1" applyAlignment="1" applyProtection="1">
      <alignment horizontal="left" vertical="top" wrapText="1"/>
      <protection/>
    </xf>
    <xf numFmtId="0" fontId="20" fillId="0" borderId="27" xfId="0" applyFont="1" applyBorder="1" applyAlignment="1" applyProtection="1">
      <alignment horizontal="left" vertical="top" wrapText="1"/>
      <protection/>
    </xf>
    <xf numFmtId="0" fontId="20" fillId="0" borderId="25" xfId="0" applyFont="1" applyBorder="1" applyAlignment="1" applyProtection="1">
      <alignment horizontal="left" vertical="top" wrapText="1"/>
      <protection/>
    </xf>
    <xf numFmtId="0" fontId="25" fillId="0" borderId="11" xfId="0" applyFont="1" applyBorder="1" applyAlignment="1" applyProtection="1">
      <alignment horizontal="left" vertical="top" wrapText="1"/>
      <protection/>
    </xf>
    <xf numFmtId="0" fontId="25" fillId="0" borderId="26" xfId="0" applyFont="1" applyBorder="1" applyAlignment="1" applyProtection="1">
      <alignment horizontal="left" vertical="top" wrapText="1"/>
      <protection/>
    </xf>
    <xf numFmtId="0" fontId="25" fillId="0" borderId="27" xfId="0" applyFont="1" applyBorder="1" applyAlignment="1" applyProtection="1">
      <alignment horizontal="left" vertical="top" wrapText="1"/>
      <protection/>
    </xf>
    <xf numFmtId="0" fontId="25" fillId="0" borderId="25" xfId="0" applyFont="1" applyBorder="1" applyAlignment="1" applyProtection="1">
      <alignment horizontal="left" vertical="top" wrapText="1"/>
      <protection/>
    </xf>
    <xf numFmtId="2" fontId="20" fillId="0" borderId="26" xfId="0" applyNumberFormat="1" applyFont="1" applyBorder="1" applyAlignment="1" applyProtection="1">
      <alignment horizontal="left" vertical="top" wrapText="1"/>
      <protection/>
    </xf>
    <xf numFmtId="2" fontId="20" fillId="0" borderId="27" xfId="0" applyNumberFormat="1" applyFont="1" applyBorder="1" applyAlignment="1" applyProtection="1">
      <alignment horizontal="left" vertical="top" wrapText="1"/>
      <protection/>
    </xf>
    <xf numFmtId="2" fontId="20" fillId="0" borderId="25" xfId="0" applyNumberFormat="1" applyFont="1" applyBorder="1" applyAlignment="1" applyProtection="1">
      <alignment horizontal="left" vertical="top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20" fillId="0" borderId="25" xfId="0" applyFont="1" applyBorder="1" applyAlignment="1" applyProtection="1">
      <alignment horizontal="left" vertical="center" wrapText="1"/>
      <protection/>
    </xf>
    <xf numFmtId="0" fontId="27" fillId="0" borderId="11" xfId="0" applyFont="1" applyBorder="1" applyAlignment="1">
      <alignment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45" xfId="0" applyFont="1" applyBorder="1" applyAlignment="1" applyProtection="1">
      <alignment horizontal="center" vertical="center" wrapText="1"/>
      <protection/>
    </xf>
    <xf numFmtId="2" fontId="20" fillId="0" borderId="11" xfId="0" applyNumberFormat="1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wrapText="1"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20" fillId="0" borderId="46" xfId="0" applyFont="1" applyBorder="1" applyAlignment="1" applyProtection="1">
      <alignment horizontal="left" vertical="top" wrapText="1"/>
      <protection/>
    </xf>
    <xf numFmtId="0" fontId="20" fillId="0" borderId="47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top" wrapText="1"/>
      <protection/>
    </xf>
    <xf numFmtId="0" fontId="25" fillId="0" borderId="45" xfId="0" applyFont="1" applyBorder="1" applyAlignment="1" applyProtection="1">
      <alignment horizontal="center" vertical="top" wrapText="1"/>
      <protection/>
    </xf>
    <xf numFmtId="0" fontId="25" fillId="0" borderId="48" xfId="0" applyFont="1" applyBorder="1" applyAlignment="1" applyProtection="1">
      <alignment horizontal="center" vertical="top" wrapText="1"/>
      <protection/>
    </xf>
    <xf numFmtId="0" fontId="20" fillId="0" borderId="19" xfId="0" applyFont="1" applyBorder="1" applyAlignment="1" applyProtection="1">
      <alignment horizontal="left" vertical="top" wrapText="1"/>
      <protection/>
    </xf>
    <xf numFmtId="0" fontId="20" fillId="0" borderId="14" xfId="0" applyFont="1" applyBorder="1" applyAlignment="1" applyProtection="1">
      <alignment horizontal="left" vertical="top" wrapText="1"/>
      <protection/>
    </xf>
    <xf numFmtId="0" fontId="20" fillId="0" borderId="37" xfId="0" applyFont="1" applyBorder="1" applyAlignment="1" applyProtection="1">
      <alignment horizontal="left" vertical="top" wrapText="1"/>
      <protection/>
    </xf>
    <xf numFmtId="0" fontId="30" fillId="0" borderId="22" xfId="0" applyFont="1" applyBorder="1" applyAlignment="1" applyProtection="1">
      <alignment horizontal="center" wrapText="1"/>
      <protection/>
    </xf>
    <xf numFmtId="0" fontId="11" fillId="0" borderId="45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4"/>
  <sheetViews>
    <sheetView tabSelected="1" zoomScalePageLayoutView="0" workbookViewId="0" topLeftCell="B1">
      <selection activeCell="K27" sqref="A1:M27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38.710937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42" customHeight="1">
      <c r="A2" s="1"/>
      <c r="B2" s="1"/>
      <c r="C2" s="1"/>
      <c r="D2" s="1"/>
      <c r="E2" s="1"/>
      <c r="F2" s="1"/>
      <c r="G2" s="1"/>
      <c r="H2" s="1"/>
      <c r="J2" s="9"/>
      <c r="K2" s="42" t="s">
        <v>8</v>
      </c>
      <c r="O2" s="1"/>
    </row>
    <row r="3" spans="1:15" ht="18" customHeight="1">
      <c r="A3" s="1"/>
      <c r="B3" s="148" t="s">
        <v>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6"/>
      <c r="N3" s="6"/>
      <c r="O3" s="1"/>
    </row>
    <row r="4" spans="1:15" ht="18" customHeight="1">
      <c r="A4" s="1"/>
      <c r="B4" s="150" t="s">
        <v>144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2"/>
      <c r="N4" s="1"/>
      <c r="O4" s="1"/>
    </row>
    <row r="5" spans="1:15" ht="15" customHeight="1">
      <c r="A5" s="1"/>
      <c r="B5" s="65"/>
      <c r="C5" s="63" t="s">
        <v>9</v>
      </c>
      <c r="D5" s="92" t="s">
        <v>118</v>
      </c>
      <c r="E5" s="11"/>
      <c r="F5" s="158" t="s">
        <v>123</v>
      </c>
      <c r="G5" s="159"/>
      <c r="H5" s="159"/>
      <c r="I5" s="159"/>
      <c r="J5" s="159"/>
      <c r="K5" s="159"/>
      <c r="L5" s="159"/>
      <c r="M5" s="63"/>
      <c r="N5" s="2"/>
      <c r="O5" s="1"/>
    </row>
    <row r="6" spans="1:15" ht="16.5" customHeight="1">
      <c r="A6" s="1"/>
      <c r="B6" s="65"/>
      <c r="C6" s="65"/>
      <c r="D6" s="66" t="s">
        <v>15</v>
      </c>
      <c r="E6" s="11"/>
      <c r="F6" s="160" t="s">
        <v>10</v>
      </c>
      <c r="G6" s="161"/>
      <c r="H6" s="161"/>
      <c r="I6" s="161"/>
      <c r="J6" s="161"/>
      <c r="K6" s="161"/>
      <c r="L6" s="161"/>
      <c r="M6" s="161"/>
      <c r="N6" s="1"/>
      <c r="O6" s="1"/>
    </row>
    <row r="7" spans="1:15" ht="18" customHeight="1">
      <c r="A7" s="1"/>
      <c r="B7" s="65"/>
      <c r="C7" s="63" t="s">
        <v>11</v>
      </c>
      <c r="D7" s="92" t="s">
        <v>119</v>
      </c>
      <c r="E7" s="11"/>
      <c r="F7" s="158" t="s">
        <v>123</v>
      </c>
      <c r="G7" s="159"/>
      <c r="H7" s="159"/>
      <c r="I7" s="159"/>
      <c r="J7" s="159"/>
      <c r="K7" s="159"/>
      <c r="L7" s="159"/>
      <c r="M7" s="63"/>
      <c r="N7" s="2"/>
      <c r="O7" s="1"/>
    </row>
    <row r="8" spans="1:15" ht="12" customHeight="1">
      <c r="A8" s="1"/>
      <c r="B8" s="65"/>
      <c r="C8" s="65"/>
      <c r="D8" s="66" t="s">
        <v>15</v>
      </c>
      <c r="E8" s="11"/>
      <c r="F8" s="160" t="s">
        <v>12</v>
      </c>
      <c r="G8" s="161"/>
      <c r="H8" s="161"/>
      <c r="I8" s="161"/>
      <c r="J8" s="161"/>
      <c r="K8" s="161"/>
      <c r="L8" s="161"/>
      <c r="M8" s="67"/>
      <c r="N8" s="1"/>
      <c r="O8" s="1"/>
    </row>
    <row r="9" spans="1:15" ht="12.75">
      <c r="A9" s="1"/>
      <c r="B9" s="65"/>
      <c r="C9" s="68" t="s">
        <v>13</v>
      </c>
      <c r="D9" s="154" t="s">
        <v>139</v>
      </c>
      <c r="E9" s="154" t="s">
        <v>127</v>
      </c>
      <c r="F9" s="162" t="s">
        <v>140</v>
      </c>
      <c r="G9" s="163"/>
      <c r="H9" s="163"/>
      <c r="I9" s="163"/>
      <c r="J9" s="163"/>
      <c r="K9" s="163"/>
      <c r="L9" s="163"/>
      <c r="M9" s="11"/>
      <c r="N9" s="1"/>
      <c r="O9" s="1"/>
    </row>
    <row r="10" spans="1:15" ht="18" customHeight="1">
      <c r="A10" s="1"/>
      <c r="B10" s="65"/>
      <c r="C10" s="65"/>
      <c r="D10" s="154"/>
      <c r="E10" s="154"/>
      <c r="F10" s="159"/>
      <c r="G10" s="159"/>
      <c r="H10" s="159"/>
      <c r="I10" s="159"/>
      <c r="J10" s="159"/>
      <c r="K10" s="159"/>
      <c r="L10" s="159"/>
      <c r="M10" s="11"/>
      <c r="N10" s="1"/>
      <c r="O10" s="1"/>
    </row>
    <row r="11" spans="1:15" ht="18" customHeight="1">
      <c r="A11" s="1"/>
      <c r="B11" s="65"/>
      <c r="C11" s="65"/>
      <c r="D11" s="66" t="s">
        <v>15</v>
      </c>
      <c r="E11" s="66" t="s">
        <v>110</v>
      </c>
      <c r="F11" s="160" t="s">
        <v>14</v>
      </c>
      <c r="G11" s="161"/>
      <c r="H11" s="161"/>
      <c r="I11" s="161"/>
      <c r="J11" s="161"/>
      <c r="K11" s="161"/>
      <c r="L11" s="161"/>
      <c r="M11" s="67"/>
      <c r="N11" s="1"/>
      <c r="O11" s="1"/>
    </row>
    <row r="12" spans="1:15" ht="18" customHeight="1">
      <c r="A12" s="1"/>
      <c r="B12" s="65"/>
      <c r="C12" s="65" t="s">
        <v>16</v>
      </c>
      <c r="D12" s="155" t="s">
        <v>17</v>
      </c>
      <c r="E12" s="156"/>
      <c r="F12" s="156"/>
      <c r="G12" s="156"/>
      <c r="H12" s="156"/>
      <c r="I12" s="156"/>
      <c r="J12" s="156"/>
      <c r="K12" s="156"/>
      <c r="L12" s="67"/>
      <c r="M12" s="67"/>
      <c r="N12" s="1"/>
      <c r="O12" s="1"/>
    </row>
    <row r="13" spans="1:110" ht="19.5" customHeight="1">
      <c r="A13" s="1"/>
      <c r="B13" s="67"/>
      <c r="C13" s="153" t="s">
        <v>141</v>
      </c>
      <c r="D13" s="153"/>
      <c r="E13" s="153"/>
      <c r="F13" s="153"/>
      <c r="G13" s="153"/>
      <c r="H13" s="153"/>
      <c r="I13" s="153"/>
      <c r="J13" s="153"/>
      <c r="K13" s="153"/>
      <c r="L13" s="153"/>
      <c r="M13" s="6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67"/>
      <c r="C14" s="69" t="s">
        <v>18</v>
      </c>
      <c r="D14" s="153" t="s">
        <v>19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5"/>
      <c r="C15" s="65" t="s">
        <v>20</v>
      </c>
      <c r="D15" s="11" t="s">
        <v>21</v>
      </c>
      <c r="E15" s="67"/>
      <c r="F15" s="67"/>
      <c r="G15" s="67"/>
      <c r="H15" s="67"/>
      <c r="I15" s="67"/>
      <c r="J15" s="67"/>
      <c r="K15" s="67"/>
      <c r="L15" s="67"/>
      <c r="M15" s="65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70" t="s">
        <v>5</v>
      </c>
      <c r="M16" s="1"/>
      <c r="N16" s="1"/>
      <c r="O16" s="1"/>
    </row>
    <row r="17" spans="1:15" ht="13.5" customHeight="1">
      <c r="A17" s="1"/>
      <c r="B17" s="152" t="s">
        <v>22</v>
      </c>
      <c r="C17" s="152" t="s">
        <v>23</v>
      </c>
      <c r="D17" s="157" t="s">
        <v>24</v>
      </c>
      <c r="E17" s="157"/>
      <c r="F17" s="157"/>
      <c r="G17" s="157" t="s">
        <v>25</v>
      </c>
      <c r="H17" s="157"/>
      <c r="I17" s="157"/>
      <c r="J17" s="157" t="s">
        <v>26</v>
      </c>
      <c r="K17" s="157"/>
      <c r="L17" s="157"/>
      <c r="M17" s="1"/>
      <c r="O17" s="1"/>
    </row>
    <row r="18" spans="1:15" ht="31.5" customHeight="1">
      <c r="A18" s="1"/>
      <c r="B18" s="152"/>
      <c r="C18" s="152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89">
        <v>1</v>
      </c>
      <c r="C19" s="89">
        <v>2</v>
      </c>
      <c r="D19" s="89">
        <v>3</v>
      </c>
      <c r="E19" s="89">
        <v>4</v>
      </c>
      <c r="F19" s="89">
        <v>5</v>
      </c>
      <c r="G19" s="89">
        <v>6</v>
      </c>
      <c r="H19" s="89">
        <v>7</v>
      </c>
      <c r="I19" s="89">
        <v>8</v>
      </c>
      <c r="J19" s="89">
        <v>9</v>
      </c>
      <c r="K19" s="89">
        <v>10</v>
      </c>
      <c r="L19" s="89">
        <v>11</v>
      </c>
      <c r="O19" s="1"/>
    </row>
    <row r="20" spans="1:15" ht="30" customHeight="1">
      <c r="A20" s="1"/>
      <c r="B20" s="12" t="s">
        <v>9</v>
      </c>
      <c r="C20" s="87" t="s">
        <v>27</v>
      </c>
      <c r="D20" s="15">
        <f>D22+D23</f>
        <v>3024.58</v>
      </c>
      <c r="E20" s="15">
        <v>0</v>
      </c>
      <c r="F20" s="15">
        <f>SUM(D20:E20)</f>
        <v>3024.58</v>
      </c>
      <c r="G20" s="15">
        <f>G22+G23</f>
        <v>2994.47365</v>
      </c>
      <c r="H20" s="15">
        <v>0</v>
      </c>
      <c r="I20" s="15">
        <f>SUM(G20:H20)</f>
        <v>2994.47365</v>
      </c>
      <c r="J20" s="15">
        <f>SUM(G20)-D20</f>
        <v>-30.10635000000002</v>
      </c>
      <c r="K20" s="15">
        <f>SUM(H20)-E20</f>
        <v>0</v>
      </c>
      <c r="L20" s="15">
        <f>SUM(J20:K20)</f>
        <v>-30.10635000000002</v>
      </c>
      <c r="O20" s="1"/>
    </row>
    <row r="21" spans="1:15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O21" s="1"/>
    </row>
    <row r="22" spans="1:17" ht="68.25" customHeight="1">
      <c r="A22" s="1"/>
      <c r="B22" s="14" t="s">
        <v>29</v>
      </c>
      <c r="C22" s="88" t="s">
        <v>128</v>
      </c>
      <c r="D22" s="15">
        <v>3024.58</v>
      </c>
      <c r="E22" s="15">
        <f>E20</f>
        <v>0</v>
      </c>
      <c r="F22" s="15">
        <f>SUM(D22:E22)</f>
        <v>3024.58</v>
      </c>
      <c r="G22" s="15">
        <v>2994.47365</v>
      </c>
      <c r="H22" s="15">
        <f>H20</f>
        <v>0</v>
      </c>
      <c r="I22" s="15">
        <f>SUM(G22:H22)</f>
        <v>2994.47365</v>
      </c>
      <c r="J22" s="15">
        <f>SUM(G22)-D22</f>
        <v>-30.10635000000002</v>
      </c>
      <c r="K22" s="15">
        <f>SUM(H22)-E22</f>
        <v>0</v>
      </c>
      <c r="L22" s="15">
        <f>SUM(J22:K22)</f>
        <v>-30.10635000000002</v>
      </c>
      <c r="O22" s="1"/>
      <c r="Q22">
        <f>G20/D20</f>
        <v>0.990046105574989</v>
      </c>
    </row>
    <row r="23" spans="1:15" ht="53.25" customHeight="1" hidden="1">
      <c r="A23" s="1"/>
      <c r="B23" s="14"/>
      <c r="C23" s="88"/>
      <c r="D23" s="15"/>
      <c r="E23" s="15"/>
      <c r="F23" s="15"/>
      <c r="G23" s="15"/>
      <c r="H23" s="15"/>
      <c r="I23" s="15"/>
      <c r="J23" s="15"/>
      <c r="K23" s="15"/>
      <c r="L23" s="15"/>
      <c r="O23" s="1"/>
    </row>
    <row r="24" spans="1:15" ht="24" customHeight="1">
      <c r="A24" s="1"/>
      <c r="B24" s="164" t="s">
        <v>172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6"/>
      <c r="O24" s="1"/>
    </row>
  </sheetData>
  <sheetProtection/>
  <mergeCells count="19">
    <mergeCell ref="F7:L7"/>
    <mergeCell ref="F8:L8"/>
    <mergeCell ref="F9:L10"/>
    <mergeCell ref="F11:L11"/>
    <mergeCell ref="D9:D10"/>
    <mergeCell ref="B24:L24"/>
    <mergeCell ref="J17:L17"/>
    <mergeCell ref="C17:C18"/>
    <mergeCell ref="G17:I17"/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</mergeCells>
  <printOptions/>
  <pageMargins left="0.2755905511811024" right="0.2755905511811024" top="0.2755905511811024" bottom="0.2755905511811024" header="0.5118110236220472" footer="0.5118110236220472"/>
  <pageSetup fitToHeight="2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G28" sqref="A1:G28"/>
    </sheetView>
  </sheetViews>
  <sheetFormatPr defaultColWidth="9.140625" defaultRowHeight="12.75"/>
  <cols>
    <col min="1" max="1" width="9.140625" style="81" customWidth="1"/>
    <col min="2" max="2" width="28.57421875" style="81" customWidth="1"/>
    <col min="3" max="3" width="16.7109375" style="81" customWidth="1"/>
    <col min="4" max="4" width="15.421875" style="81" customWidth="1"/>
    <col min="5" max="5" width="16.7109375" style="81" customWidth="1"/>
    <col min="6" max="16384" width="9.140625" style="81" customWidth="1"/>
  </cols>
  <sheetData>
    <row r="2" spans="1:5" ht="12.75">
      <c r="A2" s="78" t="s">
        <v>112</v>
      </c>
      <c r="B2" s="79" t="s">
        <v>31</v>
      </c>
      <c r="C2" s="80"/>
      <c r="D2" s="80"/>
      <c r="E2" s="80"/>
    </row>
    <row r="4" ht="12.75">
      <c r="E4" s="82" t="s">
        <v>5</v>
      </c>
    </row>
    <row r="5" spans="1:5" ht="12.75" customHeight="1">
      <c r="A5" s="173" t="s">
        <v>22</v>
      </c>
      <c r="B5" s="173" t="s">
        <v>23</v>
      </c>
      <c r="C5" s="174" t="s">
        <v>24</v>
      </c>
      <c r="D5" s="174" t="s">
        <v>25</v>
      </c>
      <c r="E5" s="174" t="s">
        <v>26</v>
      </c>
    </row>
    <row r="6" spans="1:5" ht="12.75">
      <c r="A6" s="173"/>
      <c r="B6" s="173"/>
      <c r="C6" s="175"/>
      <c r="D6" s="175"/>
      <c r="E6" s="175"/>
    </row>
    <row r="7" spans="1:5" ht="12.75">
      <c r="A7" s="83" t="s">
        <v>9</v>
      </c>
      <c r="B7" s="83" t="s">
        <v>32</v>
      </c>
      <c r="C7" s="84">
        <v>0</v>
      </c>
      <c r="D7" s="84"/>
      <c r="E7" s="84"/>
    </row>
    <row r="8" spans="1:5" ht="12.75">
      <c r="A8" s="84"/>
      <c r="B8" s="83" t="s">
        <v>33</v>
      </c>
      <c r="C8" s="84"/>
      <c r="D8" s="84"/>
      <c r="E8" s="84"/>
    </row>
    <row r="9" spans="1:5" ht="12.75">
      <c r="A9" s="83" t="s">
        <v>29</v>
      </c>
      <c r="B9" s="83" t="s">
        <v>34</v>
      </c>
      <c r="C9" s="84">
        <v>0</v>
      </c>
      <c r="D9" s="84"/>
      <c r="E9" s="84"/>
    </row>
    <row r="10" spans="1:5" ht="12.75">
      <c r="A10" s="83" t="s">
        <v>30</v>
      </c>
      <c r="B10" s="83" t="s">
        <v>35</v>
      </c>
      <c r="C10" s="84">
        <v>0</v>
      </c>
      <c r="D10" s="84"/>
      <c r="E10" s="84"/>
    </row>
    <row r="11" spans="1:5" ht="29.25" customHeight="1">
      <c r="A11" s="170" t="s">
        <v>113</v>
      </c>
      <c r="B11" s="171"/>
      <c r="C11" s="171"/>
      <c r="D11" s="171"/>
      <c r="E11" s="172"/>
    </row>
    <row r="12" spans="1:5" ht="12.75">
      <c r="A12" s="83" t="s">
        <v>11</v>
      </c>
      <c r="B12" s="83" t="s">
        <v>36</v>
      </c>
      <c r="C12" s="84">
        <f>C14</f>
        <v>0</v>
      </c>
      <c r="D12" s="84">
        <f>D14</f>
        <v>0</v>
      </c>
      <c r="E12" s="84">
        <f aca="true" t="shared" si="0" ref="E12:E17">SUM(D12)-C12</f>
        <v>0</v>
      </c>
    </row>
    <row r="13" spans="1:5" ht="12.75">
      <c r="A13" s="84"/>
      <c r="B13" s="83" t="s">
        <v>33</v>
      </c>
      <c r="C13" s="84"/>
      <c r="D13" s="84"/>
      <c r="E13" s="84">
        <f t="shared" si="0"/>
        <v>0</v>
      </c>
    </row>
    <row r="14" spans="1:5" ht="12.75">
      <c r="A14" s="85" t="s">
        <v>43</v>
      </c>
      <c r="B14" s="83" t="s">
        <v>48</v>
      </c>
      <c r="C14" s="84">
        <v>0</v>
      </c>
      <c r="D14" s="84">
        <v>0</v>
      </c>
      <c r="E14" s="84">
        <f t="shared" si="0"/>
        <v>0</v>
      </c>
    </row>
    <row r="15" spans="1:5" ht="12.75">
      <c r="A15" s="85" t="s">
        <v>42</v>
      </c>
      <c r="B15" s="83" t="s">
        <v>37</v>
      </c>
      <c r="C15" s="84">
        <v>0</v>
      </c>
      <c r="D15" s="84">
        <v>0</v>
      </c>
      <c r="E15" s="84">
        <f t="shared" si="0"/>
        <v>0</v>
      </c>
    </row>
    <row r="16" spans="1:5" ht="12.75">
      <c r="A16" s="85" t="s">
        <v>41</v>
      </c>
      <c r="B16" s="83" t="s">
        <v>38</v>
      </c>
      <c r="C16" s="84">
        <v>0</v>
      </c>
      <c r="D16" s="84">
        <v>0</v>
      </c>
      <c r="E16" s="84">
        <f t="shared" si="0"/>
        <v>0</v>
      </c>
    </row>
    <row r="17" spans="1:5" ht="12.75">
      <c r="A17" s="83" t="s">
        <v>40</v>
      </c>
      <c r="B17" s="83" t="s">
        <v>39</v>
      </c>
      <c r="C17" s="84">
        <v>0</v>
      </c>
      <c r="D17" s="84">
        <v>0</v>
      </c>
      <c r="E17" s="84">
        <f t="shared" si="0"/>
        <v>0</v>
      </c>
    </row>
    <row r="18" spans="1:5" ht="24.75" customHeight="1">
      <c r="A18" s="167" t="s">
        <v>120</v>
      </c>
      <c r="B18" s="168"/>
      <c r="C18" s="168"/>
      <c r="D18" s="168"/>
      <c r="E18" s="169"/>
    </row>
    <row r="19" spans="1:5" ht="12.75">
      <c r="A19" s="83" t="s">
        <v>13</v>
      </c>
      <c r="B19" s="83" t="s">
        <v>44</v>
      </c>
      <c r="C19" s="84">
        <v>0</v>
      </c>
      <c r="D19" s="84"/>
      <c r="E19" s="84"/>
    </row>
    <row r="20" spans="1:5" ht="12.75">
      <c r="A20" s="84"/>
      <c r="B20" s="83" t="s">
        <v>33</v>
      </c>
      <c r="C20" s="84"/>
      <c r="D20" s="84"/>
      <c r="E20" s="84"/>
    </row>
    <row r="21" spans="1:5" ht="12.75">
      <c r="A21" s="85" t="s">
        <v>46</v>
      </c>
      <c r="B21" s="83" t="s">
        <v>34</v>
      </c>
      <c r="C21" s="86">
        <v>0</v>
      </c>
      <c r="D21" s="84"/>
      <c r="E21" s="84"/>
    </row>
    <row r="22" spans="1:5" ht="12.75">
      <c r="A22" s="83" t="s">
        <v>47</v>
      </c>
      <c r="B22" s="83" t="s">
        <v>45</v>
      </c>
      <c r="C22" s="84">
        <v>0</v>
      </c>
      <c r="D22" s="84"/>
      <c r="E22" s="84"/>
    </row>
    <row r="23" spans="1:5" ht="27.75" customHeight="1">
      <c r="A23" s="170" t="s">
        <v>114</v>
      </c>
      <c r="B23" s="171"/>
      <c r="C23" s="171"/>
      <c r="D23" s="171"/>
      <c r="E23" s="172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82" zoomScaleNormal="82" zoomScalePageLayoutView="0" workbookViewId="0" topLeftCell="B1">
      <selection activeCell="Q53" sqref="A1:Q53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49.574218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5"/>
      <c r="D1" s="35"/>
      <c r="E1" s="35"/>
      <c r="F1" s="35"/>
      <c r="G1" s="34"/>
      <c r="H1" s="34"/>
      <c r="I1" s="34"/>
      <c r="J1" s="34"/>
      <c r="K1" s="1"/>
    </row>
    <row r="2" spans="1:14" ht="13.5" customHeight="1">
      <c r="A2" s="1"/>
      <c r="B2" s="1"/>
      <c r="C2" s="196" t="s">
        <v>61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7" ht="17.25" customHeight="1">
      <c r="A3" s="1"/>
      <c r="B3" s="1"/>
      <c r="K3" s="1"/>
      <c r="Q3" s="56" t="s">
        <v>62</v>
      </c>
    </row>
    <row r="4" spans="1:19" ht="25.5" customHeight="1">
      <c r="A4" s="1"/>
      <c r="B4" s="1"/>
      <c r="C4" s="33" t="s">
        <v>60</v>
      </c>
      <c r="D4" s="202" t="s">
        <v>23</v>
      </c>
      <c r="E4" s="202"/>
      <c r="F4" s="202"/>
      <c r="G4" s="223" t="s">
        <v>70</v>
      </c>
      <c r="H4" s="224"/>
      <c r="I4" s="225"/>
      <c r="J4" s="208" t="s">
        <v>25</v>
      </c>
      <c r="K4" s="209"/>
      <c r="L4" s="209"/>
      <c r="M4" s="209"/>
      <c r="N4" s="209"/>
      <c r="O4" s="208" t="s">
        <v>26</v>
      </c>
      <c r="P4" s="209"/>
      <c r="Q4" s="209"/>
      <c r="R4" s="41"/>
      <c r="S4" s="41"/>
    </row>
    <row r="5" spans="1:17" ht="25.5" customHeight="1">
      <c r="A5" s="1"/>
      <c r="B5" s="1"/>
      <c r="C5" s="33"/>
      <c r="D5" s="202"/>
      <c r="E5" s="202"/>
      <c r="F5" s="202"/>
      <c r="G5" s="32" t="s">
        <v>2</v>
      </c>
      <c r="H5" s="32" t="s">
        <v>59</v>
      </c>
      <c r="I5" s="32" t="s">
        <v>4</v>
      </c>
      <c r="J5" s="31" t="s">
        <v>2</v>
      </c>
      <c r="K5" s="31" t="s">
        <v>59</v>
      </c>
      <c r="L5" s="31" t="s">
        <v>58</v>
      </c>
      <c r="M5" s="31" t="s">
        <v>3</v>
      </c>
      <c r="N5" s="31" t="s">
        <v>4</v>
      </c>
      <c r="O5" s="30" t="s">
        <v>2</v>
      </c>
      <c r="P5" s="30" t="s">
        <v>59</v>
      </c>
      <c r="Q5" s="29" t="s">
        <v>4</v>
      </c>
    </row>
    <row r="6" spans="3:17" ht="13.5" customHeight="1">
      <c r="C6" s="28" t="s">
        <v>55</v>
      </c>
      <c r="D6" s="220">
        <v>2</v>
      </c>
      <c r="E6" s="221"/>
      <c r="F6" s="222"/>
      <c r="G6" s="27">
        <v>3</v>
      </c>
      <c r="H6" s="27">
        <v>4</v>
      </c>
      <c r="I6" s="27">
        <v>5</v>
      </c>
      <c r="J6" s="27">
        <v>6</v>
      </c>
      <c r="K6" s="27" t="s">
        <v>57</v>
      </c>
      <c r="L6" s="27" t="s">
        <v>56</v>
      </c>
      <c r="M6" s="27">
        <v>7</v>
      </c>
      <c r="N6" s="27">
        <v>8</v>
      </c>
      <c r="O6" s="25">
        <v>9</v>
      </c>
      <c r="P6" s="25">
        <v>10</v>
      </c>
      <c r="Q6" s="25">
        <v>11</v>
      </c>
    </row>
    <row r="7" spans="3:17" ht="13.5" customHeight="1" thickBot="1">
      <c r="C7" s="203" t="s">
        <v>65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</row>
    <row r="8" spans="3:17" ht="27" customHeight="1" thickBot="1">
      <c r="C8" s="212" t="s">
        <v>129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4"/>
    </row>
    <row r="9" spans="1:17" ht="13.5" customHeight="1">
      <c r="A9" s="1"/>
      <c r="B9" s="1"/>
      <c r="C9" s="39" t="s">
        <v>55</v>
      </c>
      <c r="D9" s="197" t="s">
        <v>54</v>
      </c>
      <c r="E9" s="198"/>
      <c r="F9" s="199"/>
      <c r="G9" s="60"/>
      <c r="H9" s="61"/>
      <c r="I9" s="118" t="s">
        <v>49</v>
      </c>
      <c r="J9" s="119"/>
      <c r="K9" s="119"/>
      <c r="L9" s="119"/>
      <c r="M9" s="119"/>
      <c r="N9" s="119"/>
      <c r="O9" s="120"/>
      <c r="P9" s="120"/>
      <c r="Q9" s="120"/>
    </row>
    <row r="10" spans="1:17" ht="25.5" customHeight="1">
      <c r="A10" s="1"/>
      <c r="B10" s="1"/>
      <c r="C10" s="20" t="s">
        <v>49</v>
      </c>
      <c r="D10" s="186" t="s">
        <v>130</v>
      </c>
      <c r="E10" s="186"/>
      <c r="F10" s="186"/>
      <c r="G10" s="90">
        <f>'5.1.'!D22</f>
        <v>3024.58</v>
      </c>
      <c r="H10" s="90">
        <v>0</v>
      </c>
      <c r="I10" s="90">
        <f>SUM(G10:H10)</f>
        <v>3024.58</v>
      </c>
      <c r="J10" s="90">
        <f>'5.1.'!G22</f>
        <v>2994.47365</v>
      </c>
      <c r="K10" s="24"/>
      <c r="L10" s="24"/>
      <c r="M10" s="109">
        <v>0</v>
      </c>
      <c r="N10" s="90">
        <f>SUM(J10:M10)</f>
        <v>2994.47365</v>
      </c>
      <c r="O10" s="109">
        <f aca="true" t="shared" si="0" ref="O10:O15">J10-G10</f>
        <v>-30.10635000000002</v>
      </c>
      <c r="P10" s="109">
        <v>0</v>
      </c>
      <c r="Q10" s="109">
        <f aca="true" t="shared" si="1" ref="Q10:Q15">SUM(O10:P10)</f>
        <v>-30.10635000000002</v>
      </c>
    </row>
    <row r="11" spans="1:17" ht="14.25" customHeight="1">
      <c r="A11" s="1"/>
      <c r="B11" s="1"/>
      <c r="C11" s="22"/>
      <c r="D11" s="186" t="s">
        <v>131</v>
      </c>
      <c r="E11" s="186"/>
      <c r="F11" s="186"/>
      <c r="G11" s="98">
        <v>1</v>
      </c>
      <c r="H11" s="98"/>
      <c r="I11" s="98">
        <v>1</v>
      </c>
      <c r="J11" s="98">
        <v>1</v>
      </c>
      <c r="K11" s="101"/>
      <c r="L11" s="101"/>
      <c r="M11" s="101"/>
      <c r="N11" s="98">
        <v>1</v>
      </c>
      <c r="O11" s="101">
        <f t="shared" si="0"/>
        <v>0</v>
      </c>
      <c r="P11" s="101"/>
      <c r="Q11" s="101">
        <f t="shared" si="1"/>
        <v>0</v>
      </c>
    </row>
    <row r="12" spans="1:17" ht="13.5" customHeight="1">
      <c r="A12" s="1"/>
      <c r="B12" s="1"/>
      <c r="C12" s="22"/>
      <c r="D12" s="186" t="s">
        <v>132</v>
      </c>
      <c r="E12" s="186"/>
      <c r="F12" s="186"/>
      <c r="G12" s="98">
        <v>22</v>
      </c>
      <c r="H12" s="98"/>
      <c r="I12" s="98">
        <v>22</v>
      </c>
      <c r="J12" s="136">
        <v>17.75</v>
      </c>
      <c r="K12" s="137"/>
      <c r="L12" s="137"/>
      <c r="M12" s="137"/>
      <c r="N12" s="136">
        <f>J12</f>
        <v>17.75</v>
      </c>
      <c r="O12" s="137">
        <f t="shared" si="0"/>
        <v>-4.25</v>
      </c>
      <c r="P12" s="137"/>
      <c r="Q12" s="137">
        <f t="shared" si="1"/>
        <v>-4.25</v>
      </c>
    </row>
    <row r="13" spans="1:17" ht="12" customHeight="1">
      <c r="A13" s="1"/>
      <c r="B13" s="1"/>
      <c r="C13" s="22"/>
      <c r="D13" s="186" t="s">
        <v>133</v>
      </c>
      <c r="E13" s="186"/>
      <c r="F13" s="186"/>
      <c r="G13" s="98">
        <v>14</v>
      </c>
      <c r="H13" s="98"/>
      <c r="I13" s="98">
        <v>14</v>
      </c>
      <c r="J13" s="136">
        <v>10.5</v>
      </c>
      <c r="K13" s="137"/>
      <c r="L13" s="137"/>
      <c r="M13" s="137"/>
      <c r="N13" s="136">
        <f>J13</f>
        <v>10.5</v>
      </c>
      <c r="O13" s="137">
        <f t="shared" si="0"/>
        <v>-3.5</v>
      </c>
      <c r="P13" s="137"/>
      <c r="Q13" s="137">
        <f t="shared" si="1"/>
        <v>-3.5</v>
      </c>
    </row>
    <row r="14" spans="1:17" ht="16.5" customHeight="1">
      <c r="A14" s="1"/>
      <c r="B14" s="1"/>
      <c r="C14" s="22"/>
      <c r="D14" s="186" t="s">
        <v>134</v>
      </c>
      <c r="E14" s="186"/>
      <c r="F14" s="186"/>
      <c r="G14" s="98">
        <v>10</v>
      </c>
      <c r="H14" s="98"/>
      <c r="I14" s="98">
        <v>10</v>
      </c>
      <c r="J14" s="136">
        <v>7.5</v>
      </c>
      <c r="K14" s="137"/>
      <c r="L14" s="137"/>
      <c r="M14" s="137"/>
      <c r="N14" s="136">
        <f>J14</f>
        <v>7.5</v>
      </c>
      <c r="O14" s="137">
        <f t="shared" si="0"/>
        <v>-2.5</v>
      </c>
      <c r="P14" s="137"/>
      <c r="Q14" s="137">
        <f t="shared" si="1"/>
        <v>-2.5</v>
      </c>
    </row>
    <row r="15" spans="1:17" ht="15.75" customHeight="1">
      <c r="A15" s="1"/>
      <c r="B15" s="1"/>
      <c r="C15" s="22"/>
      <c r="D15" s="186" t="s">
        <v>135</v>
      </c>
      <c r="E15" s="186"/>
      <c r="F15" s="186"/>
      <c r="G15" s="98">
        <v>4</v>
      </c>
      <c r="H15" s="98"/>
      <c r="I15" s="98">
        <v>4</v>
      </c>
      <c r="J15" s="136">
        <v>3</v>
      </c>
      <c r="K15" s="137"/>
      <c r="L15" s="137"/>
      <c r="M15" s="137"/>
      <c r="N15" s="136">
        <f>J15</f>
        <v>3</v>
      </c>
      <c r="O15" s="137">
        <f t="shared" si="0"/>
        <v>-1</v>
      </c>
      <c r="P15" s="137"/>
      <c r="Q15" s="137">
        <f t="shared" si="1"/>
        <v>-1</v>
      </c>
    </row>
    <row r="16" spans="1:17" ht="13.5" customHeight="1">
      <c r="A16" s="1"/>
      <c r="B16" s="1"/>
      <c r="C16" s="22"/>
      <c r="D16" s="206" t="s">
        <v>63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7" ht="13.5" customHeight="1">
      <c r="A17" s="1"/>
      <c r="B17" s="1"/>
      <c r="C17" s="216" t="s">
        <v>145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8"/>
    </row>
    <row r="18" spans="1:17" ht="13.5" customHeight="1">
      <c r="A18" s="1"/>
      <c r="B18" s="1"/>
      <c r="C18" s="21">
        <v>2</v>
      </c>
      <c r="D18" s="187" t="s">
        <v>52</v>
      </c>
      <c r="E18" s="188"/>
      <c r="F18" s="188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90"/>
    </row>
    <row r="19" spans="1:17" ht="52.5" customHeight="1">
      <c r="A19" s="1"/>
      <c r="B19" s="1"/>
      <c r="C19" s="21"/>
      <c r="D19" s="191" t="s">
        <v>146</v>
      </c>
      <c r="E19" s="184"/>
      <c r="F19" s="185"/>
      <c r="G19" s="141">
        <v>20</v>
      </c>
      <c r="H19" s="141"/>
      <c r="I19" s="141">
        <v>20</v>
      </c>
      <c r="J19" s="141">
        <v>20</v>
      </c>
      <c r="K19" s="141"/>
      <c r="L19" s="141"/>
      <c r="M19" s="141"/>
      <c r="N19" s="141">
        <v>20</v>
      </c>
      <c r="O19" s="142">
        <f>J19-G19</f>
        <v>0</v>
      </c>
      <c r="P19" s="142"/>
      <c r="Q19" s="141">
        <f>O19</f>
        <v>0</v>
      </c>
    </row>
    <row r="20" spans="1:17" ht="20.25" customHeight="1">
      <c r="A20" s="1"/>
      <c r="B20" s="1"/>
      <c r="C20" s="21"/>
      <c r="D20" s="191" t="s">
        <v>147</v>
      </c>
      <c r="E20" s="184"/>
      <c r="F20" s="185"/>
      <c r="G20" s="141">
        <v>3600</v>
      </c>
      <c r="H20" s="141"/>
      <c r="I20" s="141">
        <v>3600</v>
      </c>
      <c r="J20" s="141">
        <v>3339</v>
      </c>
      <c r="K20" s="141"/>
      <c r="L20" s="141"/>
      <c r="M20" s="141"/>
      <c r="N20" s="141">
        <v>3339</v>
      </c>
      <c r="O20" s="100">
        <f aca="true" t="shared" si="2" ref="O20:O34">SUM(J20-G20)</f>
        <v>-261</v>
      </c>
      <c r="P20" s="142"/>
      <c r="Q20" s="141">
        <f aca="true" t="shared" si="3" ref="Q20:Q31">O20</f>
        <v>-261</v>
      </c>
    </row>
    <row r="21" spans="1:17" ht="60.75" customHeight="1">
      <c r="A21" s="1"/>
      <c r="B21" s="1"/>
      <c r="C21" s="21"/>
      <c r="D21" s="191" t="s">
        <v>148</v>
      </c>
      <c r="E21" s="184"/>
      <c r="F21" s="185"/>
      <c r="G21" s="141">
        <v>350</v>
      </c>
      <c r="H21" s="141"/>
      <c r="I21" s="141">
        <f>G21</f>
        <v>350</v>
      </c>
      <c r="J21" s="141">
        <v>350</v>
      </c>
      <c r="K21" s="141"/>
      <c r="L21" s="141"/>
      <c r="M21" s="141"/>
      <c r="N21" s="141">
        <f>J21</f>
        <v>350</v>
      </c>
      <c r="O21" s="100">
        <f t="shared" si="2"/>
        <v>0</v>
      </c>
      <c r="P21" s="142"/>
      <c r="Q21" s="141">
        <f t="shared" si="3"/>
        <v>0</v>
      </c>
    </row>
    <row r="22" spans="1:17" ht="18" customHeight="1">
      <c r="A22" s="1"/>
      <c r="B22" s="1"/>
      <c r="C22" s="21"/>
      <c r="D22" s="191" t="s">
        <v>149</v>
      </c>
      <c r="E22" s="184"/>
      <c r="F22" s="185"/>
      <c r="G22" s="141">
        <v>7530</v>
      </c>
      <c r="H22" s="141"/>
      <c r="I22" s="141">
        <f aca="true" t="shared" si="4" ref="I22:I36">G22</f>
        <v>7530</v>
      </c>
      <c r="J22" s="141">
        <v>7134</v>
      </c>
      <c r="K22" s="141"/>
      <c r="L22" s="141"/>
      <c r="M22" s="141"/>
      <c r="N22" s="141">
        <f aca="true" t="shared" si="5" ref="N22:N32">J22</f>
        <v>7134</v>
      </c>
      <c r="O22" s="100">
        <f t="shared" si="2"/>
        <v>-396</v>
      </c>
      <c r="P22" s="142"/>
      <c r="Q22" s="141">
        <f t="shared" si="3"/>
        <v>-396</v>
      </c>
    </row>
    <row r="23" spans="1:17" ht="35.25" customHeight="1">
      <c r="A23" s="1"/>
      <c r="B23" s="1"/>
      <c r="C23" s="21"/>
      <c r="D23" s="191" t="s">
        <v>150</v>
      </c>
      <c r="E23" s="184"/>
      <c r="F23" s="185"/>
      <c r="G23" s="141">
        <v>175</v>
      </c>
      <c r="H23" s="141"/>
      <c r="I23" s="141">
        <f t="shared" si="4"/>
        <v>175</v>
      </c>
      <c r="J23" s="141">
        <v>156</v>
      </c>
      <c r="K23" s="141"/>
      <c r="L23" s="141"/>
      <c r="M23" s="141"/>
      <c r="N23" s="141">
        <f t="shared" si="5"/>
        <v>156</v>
      </c>
      <c r="O23" s="100">
        <f t="shared" si="2"/>
        <v>-19</v>
      </c>
      <c r="P23" s="142"/>
      <c r="Q23" s="141">
        <f t="shared" si="3"/>
        <v>-19</v>
      </c>
    </row>
    <row r="24" spans="1:17" ht="20.25" customHeight="1">
      <c r="A24" s="1"/>
      <c r="B24" s="1"/>
      <c r="C24" s="21"/>
      <c r="D24" s="191" t="s">
        <v>151</v>
      </c>
      <c r="E24" s="184"/>
      <c r="F24" s="185"/>
      <c r="G24" s="141">
        <v>3600</v>
      </c>
      <c r="H24" s="141"/>
      <c r="I24" s="141">
        <f t="shared" si="4"/>
        <v>3600</v>
      </c>
      <c r="J24" s="141">
        <v>3339</v>
      </c>
      <c r="K24" s="141"/>
      <c r="L24" s="141"/>
      <c r="M24" s="141"/>
      <c r="N24" s="141">
        <f t="shared" si="5"/>
        <v>3339</v>
      </c>
      <c r="O24" s="100">
        <f t="shared" si="2"/>
        <v>-261</v>
      </c>
      <c r="P24" s="142"/>
      <c r="Q24" s="141">
        <f t="shared" si="3"/>
        <v>-261</v>
      </c>
    </row>
    <row r="25" spans="1:17" ht="13.5" customHeight="1">
      <c r="A25" s="1"/>
      <c r="B25" s="1"/>
      <c r="C25" s="21"/>
      <c r="D25" s="191" t="s">
        <v>152</v>
      </c>
      <c r="E25" s="184"/>
      <c r="F25" s="185"/>
      <c r="G25" s="141">
        <v>280</v>
      </c>
      <c r="H25" s="141"/>
      <c r="I25" s="141">
        <f t="shared" si="4"/>
        <v>280</v>
      </c>
      <c r="J25" s="141">
        <v>280</v>
      </c>
      <c r="K25" s="141"/>
      <c r="L25" s="141"/>
      <c r="M25" s="141"/>
      <c r="N25" s="141">
        <f t="shared" si="5"/>
        <v>280</v>
      </c>
      <c r="O25" s="100">
        <f t="shared" si="2"/>
        <v>0</v>
      </c>
      <c r="P25" s="142"/>
      <c r="Q25" s="141">
        <f t="shared" si="3"/>
        <v>0</v>
      </c>
    </row>
    <row r="26" spans="1:17" ht="13.5" customHeight="1">
      <c r="A26" s="1"/>
      <c r="B26" s="1"/>
      <c r="C26" s="21"/>
      <c r="D26" s="191" t="s">
        <v>153</v>
      </c>
      <c r="E26" s="184"/>
      <c r="F26" s="185"/>
      <c r="G26" s="141">
        <v>112</v>
      </c>
      <c r="H26" s="141"/>
      <c r="I26" s="141">
        <f t="shared" si="4"/>
        <v>112</v>
      </c>
      <c r="J26" s="141">
        <v>112</v>
      </c>
      <c r="K26" s="141"/>
      <c r="L26" s="141"/>
      <c r="M26" s="141"/>
      <c r="N26" s="141">
        <f t="shared" si="5"/>
        <v>112</v>
      </c>
      <c r="O26" s="100">
        <f t="shared" si="2"/>
        <v>0</v>
      </c>
      <c r="P26" s="142"/>
      <c r="Q26" s="141">
        <f t="shared" si="3"/>
        <v>0</v>
      </c>
    </row>
    <row r="27" spans="1:17" ht="13.5" customHeight="1">
      <c r="A27" s="1"/>
      <c r="B27" s="1"/>
      <c r="C27" s="21"/>
      <c r="D27" s="191" t="s">
        <v>154</v>
      </c>
      <c r="E27" s="184"/>
      <c r="F27" s="185"/>
      <c r="G27" s="141">
        <v>140</v>
      </c>
      <c r="H27" s="141"/>
      <c r="I27" s="141">
        <f t="shared" si="4"/>
        <v>140</v>
      </c>
      <c r="J27" s="141">
        <v>140</v>
      </c>
      <c r="K27" s="141"/>
      <c r="L27" s="141"/>
      <c r="M27" s="141"/>
      <c r="N27" s="141">
        <f t="shared" si="5"/>
        <v>140</v>
      </c>
      <c r="O27" s="100">
        <f t="shared" si="2"/>
        <v>0</v>
      </c>
      <c r="P27" s="142"/>
      <c r="Q27" s="141">
        <f t="shared" si="3"/>
        <v>0</v>
      </c>
    </row>
    <row r="28" spans="1:17" ht="21.75" customHeight="1">
      <c r="A28" s="1"/>
      <c r="B28" s="1"/>
      <c r="C28" s="21"/>
      <c r="D28" s="191" t="s">
        <v>155</v>
      </c>
      <c r="E28" s="184"/>
      <c r="F28" s="185"/>
      <c r="G28" s="141">
        <v>120</v>
      </c>
      <c r="H28" s="141"/>
      <c r="I28" s="141">
        <f t="shared" si="4"/>
        <v>120</v>
      </c>
      <c r="J28" s="141">
        <v>180</v>
      </c>
      <c r="K28" s="141"/>
      <c r="L28" s="141"/>
      <c r="M28" s="141"/>
      <c r="N28" s="141">
        <f t="shared" si="5"/>
        <v>180</v>
      </c>
      <c r="O28" s="100">
        <f t="shared" si="2"/>
        <v>60</v>
      </c>
      <c r="P28" s="142"/>
      <c r="Q28" s="141">
        <f t="shared" si="3"/>
        <v>60</v>
      </c>
    </row>
    <row r="29" spans="1:17" ht="13.5" customHeight="1">
      <c r="A29" s="1"/>
      <c r="B29" s="1"/>
      <c r="C29" s="21"/>
      <c r="D29" s="191" t="s">
        <v>156</v>
      </c>
      <c r="E29" s="184"/>
      <c r="F29" s="185"/>
      <c r="G29" s="141">
        <v>200</v>
      </c>
      <c r="H29" s="141"/>
      <c r="I29" s="141">
        <f t="shared" si="4"/>
        <v>200</v>
      </c>
      <c r="J29" s="141">
        <v>204</v>
      </c>
      <c r="K29" s="141"/>
      <c r="L29" s="141"/>
      <c r="M29" s="141"/>
      <c r="N29" s="141">
        <f t="shared" si="5"/>
        <v>204</v>
      </c>
      <c r="O29" s="100">
        <f t="shared" si="2"/>
        <v>4</v>
      </c>
      <c r="P29" s="142"/>
      <c r="Q29" s="141">
        <f t="shared" si="3"/>
        <v>4</v>
      </c>
    </row>
    <row r="30" spans="1:17" ht="39.75" customHeight="1">
      <c r="A30" s="1"/>
      <c r="B30" s="1"/>
      <c r="C30" s="21"/>
      <c r="D30" s="191" t="s">
        <v>157</v>
      </c>
      <c r="E30" s="184"/>
      <c r="F30" s="185"/>
      <c r="G30" s="141">
        <v>68</v>
      </c>
      <c r="H30" s="141"/>
      <c r="I30" s="141">
        <f t="shared" si="4"/>
        <v>68</v>
      </c>
      <c r="J30" s="141">
        <v>68</v>
      </c>
      <c r="K30" s="141"/>
      <c r="L30" s="141"/>
      <c r="M30" s="141"/>
      <c r="N30" s="141">
        <f t="shared" si="5"/>
        <v>68</v>
      </c>
      <c r="O30" s="100">
        <f t="shared" si="2"/>
        <v>0</v>
      </c>
      <c r="P30" s="142"/>
      <c r="Q30" s="141">
        <f t="shared" si="3"/>
        <v>0</v>
      </c>
    </row>
    <row r="31" spans="1:17" ht="27" customHeight="1">
      <c r="A31" s="1"/>
      <c r="B31" s="1"/>
      <c r="C31" s="21"/>
      <c r="D31" s="191" t="s">
        <v>158</v>
      </c>
      <c r="E31" s="184"/>
      <c r="F31" s="185"/>
      <c r="G31" s="141">
        <v>45</v>
      </c>
      <c r="H31" s="141"/>
      <c r="I31" s="141">
        <f t="shared" si="4"/>
        <v>45</v>
      </c>
      <c r="J31" s="141">
        <v>45</v>
      </c>
      <c r="K31" s="141"/>
      <c r="L31" s="141"/>
      <c r="M31" s="141"/>
      <c r="N31" s="141">
        <f t="shared" si="5"/>
        <v>45</v>
      </c>
      <c r="O31" s="100">
        <f t="shared" si="2"/>
        <v>0</v>
      </c>
      <c r="P31" s="142"/>
      <c r="Q31" s="141">
        <f t="shared" si="3"/>
        <v>0</v>
      </c>
    </row>
    <row r="32" spans="1:17" ht="17.25" customHeight="1">
      <c r="A32" s="1"/>
      <c r="B32" s="1"/>
      <c r="C32" s="20" t="s">
        <v>49</v>
      </c>
      <c r="D32" s="191" t="s">
        <v>159</v>
      </c>
      <c r="E32" s="184"/>
      <c r="F32" s="185"/>
      <c r="G32" s="143">
        <v>139</v>
      </c>
      <c r="H32" s="143"/>
      <c r="I32" s="141">
        <f t="shared" si="4"/>
        <v>139</v>
      </c>
      <c r="J32" s="219">
        <v>139</v>
      </c>
      <c r="K32" s="219"/>
      <c r="L32" s="144"/>
      <c r="M32" s="145">
        <v>0</v>
      </c>
      <c r="N32" s="141">
        <f t="shared" si="5"/>
        <v>139</v>
      </c>
      <c r="O32" s="100">
        <f t="shared" si="2"/>
        <v>0</v>
      </c>
      <c r="P32" s="100">
        <f>SUM(M32-H32)</f>
        <v>0</v>
      </c>
      <c r="Q32" s="100">
        <f>SUM(O32:P32)</f>
        <v>0</v>
      </c>
    </row>
    <row r="33" spans="1:17" ht="18.75" customHeight="1">
      <c r="A33" s="1"/>
      <c r="B33" s="1"/>
      <c r="C33" s="72"/>
      <c r="D33" s="183" t="s">
        <v>160</v>
      </c>
      <c r="E33" s="184"/>
      <c r="F33" s="185"/>
      <c r="G33" s="121">
        <v>39</v>
      </c>
      <c r="H33" s="121"/>
      <c r="I33" s="141">
        <f t="shared" si="4"/>
        <v>39</v>
      </c>
      <c r="J33" s="195">
        <v>84</v>
      </c>
      <c r="K33" s="195"/>
      <c r="L33" s="23"/>
      <c r="M33" s="99"/>
      <c r="N33" s="99">
        <f>J33</f>
        <v>84</v>
      </c>
      <c r="O33" s="100">
        <f t="shared" si="2"/>
        <v>45</v>
      </c>
      <c r="P33" s="100"/>
      <c r="Q33" s="100">
        <f>SUM(O33:P33)</f>
        <v>45</v>
      </c>
    </row>
    <row r="34" spans="1:17" ht="15" customHeight="1">
      <c r="A34" s="1"/>
      <c r="B34" s="1"/>
      <c r="C34" s="72"/>
      <c r="D34" s="183" t="s">
        <v>161</v>
      </c>
      <c r="E34" s="184"/>
      <c r="F34" s="185"/>
      <c r="G34" s="121">
        <v>50</v>
      </c>
      <c r="H34" s="121"/>
      <c r="I34" s="141">
        <f t="shared" si="4"/>
        <v>50</v>
      </c>
      <c r="J34" s="195">
        <v>50</v>
      </c>
      <c r="K34" s="195"/>
      <c r="L34" s="23"/>
      <c r="M34" s="99"/>
      <c r="N34" s="99">
        <f>J34</f>
        <v>50</v>
      </c>
      <c r="O34" s="100">
        <f t="shared" si="2"/>
        <v>0</v>
      </c>
      <c r="P34" s="100"/>
      <c r="Q34" s="100">
        <f>SUM(O34:P34)</f>
        <v>0</v>
      </c>
    </row>
    <row r="35" spans="1:17" ht="30" customHeight="1">
      <c r="A35" s="1"/>
      <c r="B35" s="1"/>
      <c r="C35" s="72"/>
      <c r="D35" s="183" t="s">
        <v>162</v>
      </c>
      <c r="E35" s="184"/>
      <c r="F35" s="185"/>
      <c r="G35" s="138">
        <v>20</v>
      </c>
      <c r="H35" s="121"/>
      <c r="I35" s="141">
        <f t="shared" si="4"/>
        <v>20</v>
      </c>
      <c r="J35" s="135">
        <v>20</v>
      </c>
      <c r="K35" s="135"/>
      <c r="L35" s="23"/>
      <c r="M35" s="99"/>
      <c r="N35" s="99">
        <f>J35</f>
        <v>20</v>
      </c>
      <c r="O35" s="100">
        <f>N35-I35</f>
        <v>0</v>
      </c>
      <c r="P35" s="100"/>
      <c r="Q35" s="100">
        <f>SUM(O35:P35)</f>
        <v>0</v>
      </c>
    </row>
    <row r="36" spans="1:17" ht="24.75" customHeight="1">
      <c r="A36" s="1"/>
      <c r="B36" s="1"/>
      <c r="C36" s="72"/>
      <c r="D36" s="183" t="s">
        <v>163</v>
      </c>
      <c r="E36" s="184"/>
      <c r="F36" s="185"/>
      <c r="G36" s="138">
        <v>2329</v>
      </c>
      <c r="H36" s="121"/>
      <c r="I36" s="141">
        <f t="shared" si="4"/>
        <v>2329</v>
      </c>
      <c r="J36" s="135">
        <v>2017</v>
      </c>
      <c r="K36" s="135"/>
      <c r="L36" s="23"/>
      <c r="M36" s="99"/>
      <c r="N36" s="99">
        <f>J36</f>
        <v>2017</v>
      </c>
      <c r="O36" s="100">
        <f>N36-I36</f>
        <v>-312</v>
      </c>
      <c r="P36" s="100"/>
      <c r="Q36" s="100">
        <f>SUM(O36:P36)</f>
        <v>-312</v>
      </c>
    </row>
    <row r="37" spans="1:17" ht="96.75" customHeight="1">
      <c r="A37" s="1"/>
      <c r="B37" s="1"/>
      <c r="C37" s="192" t="s">
        <v>164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4"/>
    </row>
    <row r="38" spans="1:17" ht="20.25" customHeight="1">
      <c r="A38" s="1"/>
      <c r="B38" s="1"/>
      <c r="C38" s="72">
        <v>3</v>
      </c>
      <c r="D38" s="228" t="s">
        <v>51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</row>
    <row r="39" spans="1:17" ht="28.5" customHeight="1">
      <c r="A39" s="1"/>
      <c r="B39" s="1"/>
      <c r="C39" s="5"/>
      <c r="D39" s="176" t="s">
        <v>136</v>
      </c>
      <c r="E39" s="177"/>
      <c r="F39" s="178"/>
      <c r="G39" s="98">
        <v>502</v>
      </c>
      <c r="H39" s="98">
        <v>0</v>
      </c>
      <c r="I39" s="122">
        <f>SUM(G39:H39)</f>
        <v>502</v>
      </c>
      <c r="J39" s="98">
        <v>679</v>
      </c>
      <c r="K39" s="101"/>
      <c r="L39" s="101"/>
      <c r="M39" s="101">
        <v>0</v>
      </c>
      <c r="N39" s="98">
        <f>SUM(J39:M39)</f>
        <v>679</v>
      </c>
      <c r="O39" s="100">
        <f>SUM(J39-G39)</f>
        <v>177</v>
      </c>
      <c r="P39" s="100">
        <f>SUM(M39-H39)</f>
        <v>0</v>
      </c>
      <c r="Q39" s="100">
        <f>SUM(O39:P39)</f>
        <v>177</v>
      </c>
    </row>
    <row r="40" spans="1:17" ht="19.5" customHeight="1">
      <c r="A40" s="1"/>
      <c r="B40" s="1"/>
      <c r="C40" s="5"/>
      <c r="D40" s="176" t="s">
        <v>137</v>
      </c>
      <c r="E40" s="177"/>
      <c r="F40" s="178"/>
      <c r="G40" s="123">
        <v>401.67</v>
      </c>
      <c r="H40" s="123"/>
      <c r="I40" s="124">
        <f>G40</f>
        <v>401.67</v>
      </c>
      <c r="J40" s="123">
        <v>419.75</v>
      </c>
      <c r="K40" s="125"/>
      <c r="L40" s="125"/>
      <c r="M40" s="125"/>
      <c r="N40" s="123">
        <f>J40</f>
        <v>419.75</v>
      </c>
      <c r="O40" s="126">
        <f>SUM(J40-G40)</f>
        <v>18.079999999999984</v>
      </c>
      <c r="P40" s="126"/>
      <c r="Q40" s="126">
        <f>O40</f>
        <v>18.079999999999984</v>
      </c>
    </row>
    <row r="41" spans="1:17" ht="20.25" customHeight="1" hidden="1">
      <c r="A41" s="1"/>
      <c r="B41" s="1"/>
      <c r="C41" s="5"/>
      <c r="D41" s="232"/>
      <c r="E41" s="233"/>
      <c r="F41" s="233"/>
      <c r="G41" s="102"/>
      <c r="H41" s="102"/>
      <c r="I41" s="103"/>
      <c r="J41" s="102"/>
      <c r="K41" s="104"/>
      <c r="L41" s="104"/>
      <c r="M41" s="104"/>
      <c r="N41" s="102"/>
      <c r="O41" s="105"/>
      <c r="P41" s="105"/>
      <c r="Q41" s="105"/>
    </row>
    <row r="42" spans="1:20" ht="25.5" customHeight="1">
      <c r="A42" s="1"/>
      <c r="B42" s="1"/>
      <c r="C42" s="200" t="s">
        <v>165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71"/>
      <c r="S42" s="71"/>
      <c r="T42" s="71"/>
    </row>
    <row r="43" spans="1:17" ht="20.25" customHeight="1">
      <c r="A43" s="1"/>
      <c r="B43" s="1"/>
      <c r="C43" s="108">
        <v>4</v>
      </c>
      <c r="D43" s="181" t="s">
        <v>50</v>
      </c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</row>
    <row r="44" spans="1:17" ht="30.75" customHeight="1">
      <c r="A44" s="1"/>
      <c r="B44" s="1"/>
      <c r="C44" s="5"/>
      <c r="D44" s="179" t="s">
        <v>138</v>
      </c>
      <c r="E44" s="179"/>
      <c r="F44" s="179"/>
      <c r="G44" s="127">
        <v>39.5</v>
      </c>
      <c r="H44" s="128"/>
      <c r="I44" s="103">
        <f>G44</f>
        <v>39.5</v>
      </c>
      <c r="J44" s="180">
        <v>11.6</v>
      </c>
      <c r="K44" s="180"/>
      <c r="L44" s="104"/>
      <c r="M44" s="104"/>
      <c r="N44" s="102">
        <v>11.6</v>
      </c>
      <c r="O44" s="105">
        <f>J44-G44</f>
        <v>-27.9</v>
      </c>
      <c r="P44" s="105"/>
      <c r="Q44" s="105">
        <f>SUM(O44:P44)</f>
        <v>-27.9</v>
      </c>
    </row>
    <row r="45" spans="1:17" ht="54" customHeight="1">
      <c r="A45" s="1"/>
      <c r="B45" s="1"/>
      <c r="C45" s="5"/>
      <c r="D45" s="179" t="s">
        <v>142</v>
      </c>
      <c r="E45" s="179"/>
      <c r="F45" s="179"/>
      <c r="G45" s="127">
        <v>95</v>
      </c>
      <c r="H45" s="128"/>
      <c r="I45" s="103">
        <f>G45</f>
        <v>95</v>
      </c>
      <c r="J45" s="180">
        <v>95</v>
      </c>
      <c r="K45" s="180"/>
      <c r="L45" s="104"/>
      <c r="M45" s="104"/>
      <c r="N45" s="102">
        <v>95</v>
      </c>
      <c r="O45" s="105">
        <f>J45-G45</f>
        <v>0</v>
      </c>
      <c r="P45" s="105"/>
      <c r="Q45" s="105">
        <f>SUM(O45:P45)</f>
        <v>0</v>
      </c>
    </row>
    <row r="46" spans="1:17" ht="18" customHeight="1">
      <c r="A46" s="1"/>
      <c r="B46" s="1"/>
      <c r="C46" s="5"/>
      <c r="D46" s="179" t="s">
        <v>166</v>
      </c>
      <c r="E46" s="179"/>
      <c r="F46" s="179"/>
      <c r="G46" s="127">
        <v>92</v>
      </c>
      <c r="H46" s="128"/>
      <c r="I46" s="103">
        <f>G46</f>
        <v>92</v>
      </c>
      <c r="J46" s="180">
        <v>92</v>
      </c>
      <c r="K46" s="180"/>
      <c r="L46" s="104"/>
      <c r="M46" s="104"/>
      <c r="N46" s="102">
        <v>92</v>
      </c>
      <c r="O46" s="105">
        <f>J46-G46</f>
        <v>0</v>
      </c>
      <c r="P46" s="105"/>
      <c r="Q46" s="105">
        <f>SUM(O46:P46)</f>
        <v>0</v>
      </c>
    </row>
    <row r="47" spans="1:17" ht="67.5" customHeight="1">
      <c r="A47" s="1"/>
      <c r="B47" s="1"/>
      <c r="C47" s="164" t="s">
        <v>167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1"/>
    </row>
    <row r="48" spans="4:9" ht="12.75">
      <c r="D48" s="40"/>
      <c r="E48" s="40"/>
      <c r="F48" s="40"/>
      <c r="G48" s="40"/>
      <c r="H48" s="40"/>
      <c r="I48" s="40"/>
    </row>
    <row r="49" spans="3:16" ht="12.75">
      <c r="C49" s="57" t="s">
        <v>66</v>
      </c>
      <c r="D49" s="56" t="s">
        <v>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3:4" ht="12.75">
      <c r="C50" s="37"/>
      <c r="D50" s="11"/>
    </row>
    <row r="51" spans="3:16" ht="12.75">
      <c r="C51" s="226" t="s">
        <v>64</v>
      </c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</row>
    <row r="52" spans="3:16" ht="12.75">
      <c r="C52" s="215" t="s">
        <v>68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</row>
    <row r="53" spans="3:16" ht="12.75"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</row>
    <row r="54" spans="3:16" ht="12.75"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</row>
    <row r="63" ht="12.75">
      <c r="D63" s="56"/>
    </row>
    <row r="66" ht="12.75">
      <c r="D66" s="7"/>
    </row>
    <row r="68" ht="12.75">
      <c r="D68" s="1"/>
    </row>
    <row r="69" spans="4:12" ht="12.75">
      <c r="D69" s="1"/>
      <c r="E69" s="210"/>
      <c r="F69" s="210"/>
      <c r="G69" s="210"/>
      <c r="H69" s="211"/>
      <c r="I69" s="211"/>
      <c r="J69" s="211"/>
      <c r="K69" s="1"/>
      <c r="L69" s="1"/>
    </row>
  </sheetData>
  <sheetProtection/>
  <mergeCells count="60">
    <mergeCell ref="D29:F29"/>
    <mergeCell ref="D30:F30"/>
    <mergeCell ref="D41:F41"/>
    <mergeCell ref="D22:F22"/>
    <mergeCell ref="D23:F23"/>
    <mergeCell ref="D24:F24"/>
    <mergeCell ref="D31:F31"/>
    <mergeCell ref="D46:F46"/>
    <mergeCell ref="J46:K46"/>
    <mergeCell ref="D25:F25"/>
    <mergeCell ref="D26:F26"/>
    <mergeCell ref="D27:F27"/>
    <mergeCell ref="D28:F28"/>
    <mergeCell ref="D6:F6"/>
    <mergeCell ref="J4:N4"/>
    <mergeCell ref="J45:K45"/>
    <mergeCell ref="G4:I4"/>
    <mergeCell ref="C54:P54"/>
    <mergeCell ref="C51:P51"/>
    <mergeCell ref="C52:P52"/>
    <mergeCell ref="D38:Q38"/>
    <mergeCell ref="C47:Q47"/>
    <mergeCell ref="D45:F45"/>
    <mergeCell ref="E69:G69"/>
    <mergeCell ref="H69:J69"/>
    <mergeCell ref="C8:Q8"/>
    <mergeCell ref="C53:P53"/>
    <mergeCell ref="C17:Q17"/>
    <mergeCell ref="J32:K32"/>
    <mergeCell ref="D11:F11"/>
    <mergeCell ref="D12:F12"/>
    <mergeCell ref="D13:F13"/>
    <mergeCell ref="D15:F15"/>
    <mergeCell ref="C2:N2"/>
    <mergeCell ref="D9:F9"/>
    <mergeCell ref="C42:Q42"/>
    <mergeCell ref="D5:F5"/>
    <mergeCell ref="C7:Q7"/>
    <mergeCell ref="D10:F10"/>
    <mergeCell ref="D16:Q16"/>
    <mergeCell ref="D4:F4"/>
    <mergeCell ref="J33:K33"/>
    <mergeCell ref="O4:Q4"/>
    <mergeCell ref="D14:F14"/>
    <mergeCell ref="D33:F33"/>
    <mergeCell ref="D18:Q18"/>
    <mergeCell ref="D32:F32"/>
    <mergeCell ref="C37:Q37"/>
    <mergeCell ref="D34:F34"/>
    <mergeCell ref="J34:K34"/>
    <mergeCell ref="D19:F19"/>
    <mergeCell ref="D20:F20"/>
    <mergeCell ref="D21:F21"/>
    <mergeCell ref="D39:F39"/>
    <mergeCell ref="D40:F40"/>
    <mergeCell ref="D44:F44"/>
    <mergeCell ref="J44:K44"/>
    <mergeCell ref="D43:Q43"/>
    <mergeCell ref="D35:F35"/>
    <mergeCell ref="D36:F36"/>
  </mergeCells>
  <printOptions/>
  <pageMargins left="0" right="0" top="0" bottom="0" header="0" footer="0"/>
  <pageSetup fitToHeight="2" fitToWidth="1" horizontalDpi="300" verticalDpi="300" orientation="landscape" pageOrder="overThenDown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96" zoomScaleNormal="96" zoomScalePageLayoutView="0" workbookViewId="0" topLeftCell="B45">
      <selection activeCell="C48" sqref="A1:Q48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26.851562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5"/>
      <c r="D1" s="35"/>
      <c r="E1" s="35"/>
      <c r="F1" s="35"/>
      <c r="G1" s="34"/>
      <c r="H1" s="34"/>
      <c r="I1" s="34"/>
      <c r="J1" s="34"/>
      <c r="K1" s="1"/>
    </row>
    <row r="2" spans="1:11" ht="13.5" customHeight="1">
      <c r="A2" s="1"/>
      <c r="B2" s="1"/>
      <c r="C2" s="196" t="s">
        <v>69</v>
      </c>
      <c r="D2" s="196"/>
      <c r="E2" s="196"/>
      <c r="F2" s="196"/>
      <c r="G2" s="196"/>
      <c r="H2" s="196"/>
      <c r="I2" s="196"/>
      <c r="J2" s="196"/>
      <c r="K2" s="1"/>
    </row>
    <row r="3" spans="1:17" ht="17.25" customHeight="1">
      <c r="A3" s="1"/>
      <c r="B3" s="1"/>
      <c r="K3" s="1"/>
      <c r="Q3" s="56" t="s">
        <v>62</v>
      </c>
    </row>
    <row r="4" spans="1:19" ht="25.5" customHeight="1">
      <c r="A4" s="1"/>
      <c r="B4" s="1"/>
      <c r="C4" s="33" t="s">
        <v>60</v>
      </c>
      <c r="D4" s="202" t="s">
        <v>23</v>
      </c>
      <c r="E4" s="202"/>
      <c r="F4" s="202"/>
      <c r="G4" s="223" t="s">
        <v>71</v>
      </c>
      <c r="H4" s="224"/>
      <c r="I4" s="225"/>
      <c r="J4" s="208" t="s">
        <v>72</v>
      </c>
      <c r="K4" s="209"/>
      <c r="L4" s="209"/>
      <c r="M4" s="209"/>
      <c r="N4" s="209"/>
      <c r="O4" s="208" t="s">
        <v>73</v>
      </c>
      <c r="P4" s="209"/>
      <c r="Q4" s="209"/>
      <c r="R4" s="41"/>
      <c r="S4" s="41"/>
    </row>
    <row r="5" spans="1:17" ht="25.5" customHeight="1">
      <c r="A5" s="1"/>
      <c r="B5" s="1"/>
      <c r="C5" s="33"/>
      <c r="D5" s="202"/>
      <c r="E5" s="202"/>
      <c r="F5" s="202"/>
      <c r="G5" s="32" t="s">
        <v>2</v>
      </c>
      <c r="H5" s="32" t="s">
        <v>59</v>
      </c>
      <c r="I5" s="32" t="s">
        <v>4</v>
      </c>
      <c r="J5" s="31" t="s">
        <v>2</v>
      </c>
      <c r="K5" s="31" t="s">
        <v>59</v>
      </c>
      <c r="L5" s="31" t="s">
        <v>58</v>
      </c>
      <c r="M5" s="31" t="s">
        <v>3</v>
      </c>
      <c r="N5" s="31" t="s">
        <v>4</v>
      </c>
      <c r="O5" s="30" t="s">
        <v>2</v>
      </c>
      <c r="P5" s="30" t="s">
        <v>59</v>
      </c>
      <c r="Q5" s="29" t="s">
        <v>4</v>
      </c>
    </row>
    <row r="6" spans="1:17" ht="18" customHeight="1">
      <c r="A6" s="1"/>
      <c r="B6" s="1"/>
      <c r="C6" s="28" t="s">
        <v>55</v>
      </c>
      <c r="D6" s="259">
        <v>2</v>
      </c>
      <c r="E6" s="260"/>
      <c r="F6" s="261"/>
      <c r="G6" s="26">
        <v>3</v>
      </c>
      <c r="H6" s="26">
        <v>4</v>
      </c>
      <c r="I6" s="26">
        <v>5</v>
      </c>
      <c r="J6" s="26">
        <v>6</v>
      </c>
      <c r="K6" s="26" t="s">
        <v>57</v>
      </c>
      <c r="L6" s="26" t="s">
        <v>56</v>
      </c>
      <c r="M6" s="26">
        <v>7</v>
      </c>
      <c r="N6" s="26">
        <v>8</v>
      </c>
      <c r="O6" s="74">
        <v>9</v>
      </c>
      <c r="P6" s="74">
        <v>10</v>
      </c>
      <c r="Q6" s="74">
        <v>11</v>
      </c>
    </row>
    <row r="7" spans="1:17" ht="25.5" customHeight="1">
      <c r="A7" s="1"/>
      <c r="B7" s="1"/>
      <c r="C7" s="75"/>
      <c r="D7" s="264" t="s">
        <v>27</v>
      </c>
      <c r="E7" s="265"/>
      <c r="F7" s="265"/>
      <c r="G7" s="91">
        <v>2068.61951</v>
      </c>
      <c r="H7" s="91"/>
      <c r="I7" s="91">
        <f>G7</f>
        <v>2068.61951</v>
      </c>
      <c r="J7" s="91">
        <f>'5.1.'!G20</f>
        <v>2994.47365</v>
      </c>
      <c r="K7" s="91"/>
      <c r="L7" s="91"/>
      <c r="M7" s="91"/>
      <c r="N7" s="91">
        <f>J7</f>
        <v>2994.47365</v>
      </c>
      <c r="O7" s="95">
        <f>J7/G7*100-100</f>
        <v>44.75710180264133</v>
      </c>
      <c r="P7" s="95"/>
      <c r="Q7" s="95">
        <f>O7</f>
        <v>44.75710180264133</v>
      </c>
    </row>
    <row r="8" spans="1:17" ht="25.5" customHeight="1">
      <c r="A8" s="1"/>
      <c r="B8" s="1"/>
      <c r="C8" s="255" t="s">
        <v>117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3"/>
    </row>
    <row r="9" spans="3:17" ht="39" customHeight="1">
      <c r="C9" s="164" t="s">
        <v>168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6"/>
    </row>
    <row r="10" spans="3:17" ht="13.5" customHeight="1">
      <c r="C10" s="258" t="s">
        <v>33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</row>
    <row r="11" spans="3:17" ht="11.25" customHeight="1" thickBot="1">
      <c r="C11" s="235" t="s">
        <v>111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7"/>
    </row>
    <row r="12" spans="3:17" ht="27" customHeight="1">
      <c r="C12" s="238" t="str">
        <f>'5.3. Показники '!C8:Q8</f>
        <v> Надання соціальних послуг дітям, молоді та сім`ям, які опинились у складних життєвих обставинах та потребують сторонньої допомоги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</row>
    <row r="13" spans="1:17" ht="13.5" customHeight="1">
      <c r="A13" s="1"/>
      <c r="B13" s="1"/>
      <c r="C13" s="252" t="s">
        <v>74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4"/>
    </row>
    <row r="14" spans="1:17" ht="18.75" customHeight="1">
      <c r="A14" s="1"/>
      <c r="B14" s="1"/>
      <c r="C14" s="76" t="s">
        <v>55</v>
      </c>
      <c r="D14" s="241" t="s">
        <v>54</v>
      </c>
      <c r="E14" s="242"/>
      <c r="F14" s="243"/>
      <c r="G14" s="110"/>
      <c r="H14" s="110"/>
      <c r="I14" s="111"/>
      <c r="J14" s="112"/>
      <c r="K14" s="112"/>
      <c r="L14" s="112"/>
      <c r="M14" s="112"/>
      <c r="N14" s="112"/>
      <c r="O14" s="113"/>
      <c r="P14" s="113"/>
      <c r="Q14" s="113"/>
    </row>
    <row r="15" spans="1:17" ht="18.75" customHeight="1">
      <c r="A15" s="1"/>
      <c r="B15" s="1"/>
      <c r="C15" s="76"/>
      <c r="D15" s="248" t="str">
        <f>'5.3. Показники '!D10:F10</f>
        <v>обсяг фінансування за програмою</v>
      </c>
      <c r="E15" s="248"/>
      <c r="F15" s="248"/>
      <c r="G15" s="77">
        <v>2068.62</v>
      </c>
      <c r="H15" s="77"/>
      <c r="I15" s="24">
        <f>G15</f>
        <v>2068.62</v>
      </c>
      <c r="J15" s="106">
        <f>'5.3. Показники '!J10</f>
        <v>2994.47365</v>
      </c>
      <c r="K15" s="106"/>
      <c r="L15" s="106"/>
      <c r="M15" s="106"/>
      <c r="N15" s="106">
        <f aca="true" t="shared" si="0" ref="N15:N20">J15</f>
        <v>2994.47365</v>
      </c>
      <c r="O15" s="107">
        <f aca="true" t="shared" si="1" ref="O15:O20">J15/G15*100-100</f>
        <v>44.75706751360809</v>
      </c>
      <c r="P15" s="107"/>
      <c r="Q15" s="107">
        <f aca="true" t="shared" si="2" ref="Q15:Q20">O15</f>
        <v>44.75706751360809</v>
      </c>
    </row>
    <row r="16" spans="1:17" ht="18.75" customHeight="1">
      <c r="A16" s="1"/>
      <c r="B16" s="1"/>
      <c r="C16" s="76"/>
      <c r="D16" s="248" t="str">
        <f>'5.3. Показники '!D11:F11</f>
        <v>кількість центрів соціальних служб для сім'ї, дітей та молоді</v>
      </c>
      <c r="E16" s="248"/>
      <c r="F16" s="248"/>
      <c r="G16" s="130">
        <v>1</v>
      </c>
      <c r="H16" s="130"/>
      <c r="I16" s="101">
        <f>G16</f>
        <v>1</v>
      </c>
      <c r="J16" s="131">
        <f>'5.3. Показники '!J11</f>
        <v>1</v>
      </c>
      <c r="K16" s="131"/>
      <c r="L16" s="131"/>
      <c r="M16" s="131"/>
      <c r="N16" s="131">
        <f t="shared" si="0"/>
        <v>1</v>
      </c>
      <c r="O16" s="132">
        <f t="shared" si="1"/>
        <v>0</v>
      </c>
      <c r="P16" s="132"/>
      <c r="Q16" s="132">
        <f t="shared" si="2"/>
        <v>0</v>
      </c>
    </row>
    <row r="17" spans="1:17" ht="17.25" customHeight="1">
      <c r="A17" s="1"/>
      <c r="B17" s="1"/>
      <c r="C17" s="76"/>
      <c r="D17" s="248" t="str">
        <f>'5.3. Показники '!D12:F12</f>
        <v>кількість штатних працівників центрів, в.т.ч. </v>
      </c>
      <c r="E17" s="248"/>
      <c r="F17" s="248"/>
      <c r="G17" s="146">
        <v>15.75</v>
      </c>
      <c r="H17" s="146"/>
      <c r="I17" s="125">
        <f>G17</f>
        <v>15.75</v>
      </c>
      <c r="J17" s="139">
        <f>'5.3. Показники '!J12</f>
        <v>17.75</v>
      </c>
      <c r="K17" s="139"/>
      <c r="L17" s="139"/>
      <c r="M17" s="139"/>
      <c r="N17" s="139">
        <f t="shared" si="0"/>
        <v>17.75</v>
      </c>
      <c r="O17" s="140">
        <f t="shared" si="1"/>
        <v>12.698412698412696</v>
      </c>
      <c r="P17" s="140"/>
      <c r="Q17" s="140">
        <f t="shared" si="2"/>
        <v>12.698412698412696</v>
      </c>
    </row>
    <row r="18" spans="1:17" ht="21" customHeight="1">
      <c r="A18" s="1"/>
      <c r="B18" s="1"/>
      <c r="C18" s="76"/>
      <c r="D18" s="248" t="str">
        <f>'5.3. Показники '!D13:F13</f>
        <v>кількість фахівців, які безпосередньо надають соціальні послуги громадянам, з них:</v>
      </c>
      <c r="E18" s="248"/>
      <c r="F18" s="248"/>
      <c r="G18" s="146">
        <v>9.25</v>
      </c>
      <c r="H18" s="146"/>
      <c r="I18" s="125">
        <f>G18</f>
        <v>9.25</v>
      </c>
      <c r="J18" s="139">
        <v>9.75</v>
      </c>
      <c r="K18" s="139"/>
      <c r="L18" s="139"/>
      <c r="M18" s="139"/>
      <c r="N18" s="139">
        <v>9.75</v>
      </c>
      <c r="O18" s="140">
        <f t="shared" si="1"/>
        <v>5.405405405405389</v>
      </c>
      <c r="P18" s="140"/>
      <c r="Q18" s="140">
        <f t="shared" si="2"/>
        <v>5.405405405405389</v>
      </c>
    </row>
    <row r="19" spans="1:17" ht="18" customHeight="1">
      <c r="A19" s="1"/>
      <c r="B19" s="1"/>
      <c r="C19" s="76"/>
      <c r="D19" s="248" t="str">
        <f>'5.3. Показники '!D14:F14</f>
        <v>кількість фахівців із соціальної роботи</v>
      </c>
      <c r="E19" s="248"/>
      <c r="F19" s="248"/>
      <c r="G19" s="146">
        <v>7.25</v>
      </c>
      <c r="H19" s="146"/>
      <c r="I19" s="125">
        <f>G19</f>
        <v>7.25</v>
      </c>
      <c r="J19" s="139">
        <f>'5.3. Показники '!J14</f>
        <v>7.5</v>
      </c>
      <c r="K19" s="139"/>
      <c r="L19" s="139"/>
      <c r="M19" s="139"/>
      <c r="N19" s="139">
        <f t="shared" si="0"/>
        <v>7.5</v>
      </c>
      <c r="O19" s="140">
        <f t="shared" si="1"/>
        <v>3.448275862068968</v>
      </c>
      <c r="P19" s="140"/>
      <c r="Q19" s="140">
        <f t="shared" si="2"/>
        <v>3.448275862068968</v>
      </c>
    </row>
    <row r="20" spans="1:17" ht="15" customHeight="1">
      <c r="A20" s="1"/>
      <c r="B20" s="1"/>
      <c r="C20" s="76"/>
      <c r="D20" s="248" t="str">
        <f>'5.3. Показники '!D15:F15</f>
        <v>кількість психологів</v>
      </c>
      <c r="E20" s="248"/>
      <c r="F20" s="248"/>
      <c r="G20" s="130">
        <v>2</v>
      </c>
      <c r="H20" s="130"/>
      <c r="I20" s="101">
        <v>2</v>
      </c>
      <c r="J20" s="139">
        <f>'5.3. Показники '!J15</f>
        <v>3</v>
      </c>
      <c r="K20" s="139"/>
      <c r="L20" s="139"/>
      <c r="M20" s="139"/>
      <c r="N20" s="139">
        <f t="shared" si="0"/>
        <v>3</v>
      </c>
      <c r="O20" s="140">
        <f t="shared" si="1"/>
        <v>50</v>
      </c>
      <c r="P20" s="140"/>
      <c r="Q20" s="140">
        <f t="shared" si="2"/>
        <v>50</v>
      </c>
    </row>
    <row r="21" spans="1:17" ht="15" customHeight="1">
      <c r="A21" s="1"/>
      <c r="B21" s="1"/>
      <c r="C21" s="129" t="s">
        <v>53</v>
      </c>
      <c r="D21" s="248" t="s">
        <v>52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</row>
    <row r="22" spans="1:17" ht="47.25" customHeight="1">
      <c r="A22" s="1"/>
      <c r="B22" s="1"/>
      <c r="C22" s="73" t="s">
        <v>49</v>
      </c>
      <c r="D22" s="234" t="str">
        <f>'5.3. Показники '!D19:F19</f>
        <v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супроводом/супроводженням</v>
      </c>
      <c r="E22" s="234"/>
      <c r="F22" s="234"/>
      <c r="G22" s="98">
        <v>19</v>
      </c>
      <c r="H22" s="98"/>
      <c r="I22" s="98">
        <v>19</v>
      </c>
      <c r="J22" s="98">
        <f>'5.3. Показники '!J19</f>
        <v>20</v>
      </c>
      <c r="K22" s="101"/>
      <c r="L22" s="101"/>
      <c r="M22" s="101"/>
      <c r="N22" s="101">
        <f>J22</f>
        <v>20</v>
      </c>
      <c r="O22" s="105">
        <f>J22/G22*100-100</f>
        <v>5.263157894736835</v>
      </c>
      <c r="P22" s="105"/>
      <c r="Q22" s="105">
        <f>O22</f>
        <v>5.263157894736835</v>
      </c>
    </row>
    <row r="23" spans="1:17" ht="21.75" customHeight="1">
      <c r="A23" s="1"/>
      <c r="B23" s="1"/>
      <c r="C23" s="73"/>
      <c r="D23" s="234" t="str">
        <f>'5.3. Показники '!D20:F20</f>
        <v>кількість сімей, дітей та молоді, які отримали соціальні послуги</v>
      </c>
      <c r="E23" s="234"/>
      <c r="F23" s="234"/>
      <c r="G23" s="98">
        <v>2842</v>
      </c>
      <c r="H23" s="98"/>
      <c r="I23" s="98">
        <f>G23</f>
        <v>2842</v>
      </c>
      <c r="J23" s="98">
        <f>'5.3. Показники '!J20</f>
        <v>3339</v>
      </c>
      <c r="K23" s="101"/>
      <c r="L23" s="101"/>
      <c r="M23" s="101"/>
      <c r="N23" s="101">
        <f aca="true" t="shared" si="3" ref="N23:N39">J23</f>
        <v>3339</v>
      </c>
      <c r="O23" s="105">
        <f aca="true" t="shared" si="4" ref="O23:O39">J23/G23*100-100</f>
        <v>17.48768472906403</v>
      </c>
      <c r="P23" s="105"/>
      <c r="Q23" s="105">
        <f aca="true" t="shared" si="5" ref="Q23:Q39">O23</f>
        <v>17.48768472906403</v>
      </c>
    </row>
    <row r="24" spans="1:17" ht="54.75" customHeight="1">
      <c r="A24" s="1"/>
      <c r="B24" s="1"/>
      <c r="C24" s="73"/>
      <c r="D24" s="234" t="str">
        <f>'5.3. Показники '!D21:F21</f>
        <v>Кількість сімей/осіб, які планується охопити роботою спеціалізованої служби «Мобільна бригада  соціально-психологічної допомоги особам, які постраждали від домашнього насильства та/або насильства за ознакою статі»</v>
      </c>
      <c r="E24" s="234"/>
      <c r="F24" s="234"/>
      <c r="G24" s="98">
        <v>136</v>
      </c>
      <c r="H24" s="98"/>
      <c r="I24" s="98">
        <f aca="true" t="shared" si="6" ref="I24:I38">G24</f>
        <v>136</v>
      </c>
      <c r="J24" s="98">
        <f>'5.3. Показники '!J21</f>
        <v>350</v>
      </c>
      <c r="K24" s="101"/>
      <c r="L24" s="101"/>
      <c r="M24" s="101"/>
      <c r="N24" s="101">
        <f t="shared" si="3"/>
        <v>350</v>
      </c>
      <c r="O24" s="105">
        <f t="shared" si="4"/>
        <v>157.3529411764706</v>
      </c>
      <c r="P24" s="105"/>
      <c r="Q24" s="105">
        <f t="shared" si="5"/>
        <v>157.3529411764706</v>
      </c>
    </row>
    <row r="25" spans="1:17" ht="21.75" customHeight="1">
      <c r="A25" s="1"/>
      <c r="B25" s="1"/>
      <c r="C25" s="73"/>
      <c r="D25" s="234" t="str">
        <f>'5.3. Показники '!D22:F22</f>
        <v>Кількість наданих послуг</v>
      </c>
      <c r="E25" s="234"/>
      <c r="F25" s="234"/>
      <c r="G25" s="98">
        <v>6393</v>
      </c>
      <c r="H25" s="98"/>
      <c r="I25" s="98">
        <f t="shared" si="6"/>
        <v>6393</v>
      </c>
      <c r="J25" s="98">
        <f>'5.3. Показники '!J22</f>
        <v>7134</v>
      </c>
      <c r="K25" s="101"/>
      <c r="L25" s="101"/>
      <c r="M25" s="101"/>
      <c r="N25" s="101">
        <f t="shared" si="3"/>
        <v>7134</v>
      </c>
      <c r="O25" s="105">
        <f t="shared" si="4"/>
        <v>11.590802440168943</v>
      </c>
      <c r="P25" s="105"/>
      <c r="Q25" s="105">
        <f t="shared" si="5"/>
        <v>11.590802440168943</v>
      </c>
    </row>
    <row r="26" spans="1:17" ht="33" customHeight="1">
      <c r="A26" s="1"/>
      <c r="B26" s="1"/>
      <c r="C26" s="73"/>
      <c r="D26" s="234" t="str">
        <f>'5.3. Показники '!D23:F23</f>
        <v>Кількість сімей/осіб, які опинилися в складних життєвих обставинах, охоплених соціальним супроводом</v>
      </c>
      <c r="E26" s="234"/>
      <c r="F26" s="234"/>
      <c r="G26" s="98">
        <v>171</v>
      </c>
      <c r="H26" s="98"/>
      <c r="I26" s="98">
        <f t="shared" si="6"/>
        <v>171</v>
      </c>
      <c r="J26" s="98">
        <f>'5.3. Показники '!J23</f>
        <v>156</v>
      </c>
      <c r="K26" s="101"/>
      <c r="L26" s="101"/>
      <c r="M26" s="101"/>
      <c r="N26" s="101">
        <f t="shared" si="3"/>
        <v>156</v>
      </c>
      <c r="O26" s="105">
        <f t="shared" si="4"/>
        <v>-8.771929824561411</v>
      </c>
      <c r="P26" s="105"/>
      <c r="Q26" s="105">
        <f t="shared" si="5"/>
        <v>-8.771929824561411</v>
      </c>
    </row>
    <row r="27" spans="1:17" ht="21.75" customHeight="1">
      <c r="A27" s="1"/>
      <c r="B27" s="1"/>
      <c r="C27" s="73"/>
      <c r="D27" s="234" t="str">
        <f>'5.3. Показники '!D24:F24</f>
        <v>кількість виявлених громадян, які потребуют допомоги, в т.ч.</v>
      </c>
      <c r="E27" s="234"/>
      <c r="F27" s="234"/>
      <c r="G27" s="98">
        <v>2842</v>
      </c>
      <c r="H27" s="98"/>
      <c r="I27" s="98">
        <f t="shared" si="6"/>
        <v>2842</v>
      </c>
      <c r="J27" s="98">
        <f>'5.3. Показники '!J24</f>
        <v>3339</v>
      </c>
      <c r="K27" s="101"/>
      <c r="L27" s="101"/>
      <c r="M27" s="101"/>
      <c r="N27" s="101">
        <f t="shared" si="3"/>
        <v>3339</v>
      </c>
      <c r="O27" s="105">
        <f t="shared" si="4"/>
        <v>17.48768472906403</v>
      </c>
      <c r="P27" s="105"/>
      <c r="Q27" s="105">
        <f t="shared" si="5"/>
        <v>17.48768472906403</v>
      </c>
    </row>
    <row r="28" spans="1:17" ht="21.75" customHeight="1">
      <c r="A28" s="1"/>
      <c r="B28" s="1"/>
      <c r="C28" s="73"/>
      <c r="D28" s="234" t="str">
        <f>'5.3. Показники '!D25:F25</f>
        <v>сім'ї, в яких триває конфлікт</v>
      </c>
      <c r="E28" s="234"/>
      <c r="F28" s="234"/>
      <c r="G28" s="98">
        <v>306</v>
      </c>
      <c r="H28" s="98"/>
      <c r="I28" s="98">
        <f t="shared" si="6"/>
        <v>306</v>
      </c>
      <c r="J28" s="98">
        <f>'5.3. Показники '!J25</f>
        <v>280</v>
      </c>
      <c r="K28" s="101"/>
      <c r="L28" s="101"/>
      <c r="M28" s="101"/>
      <c r="N28" s="101">
        <f t="shared" si="3"/>
        <v>280</v>
      </c>
      <c r="O28" s="105">
        <f t="shared" si="4"/>
        <v>-8.496732026143789</v>
      </c>
      <c r="P28" s="105"/>
      <c r="Q28" s="105">
        <f t="shared" si="5"/>
        <v>-8.496732026143789</v>
      </c>
    </row>
    <row r="29" spans="1:17" ht="21.75" customHeight="1">
      <c r="A29" s="1"/>
      <c r="B29" s="1"/>
      <c r="C29" s="73"/>
      <c r="D29" s="234" t="str">
        <f>'5.3. Показники '!D26:F26</f>
        <v>кількість учасників АТО </v>
      </c>
      <c r="E29" s="234"/>
      <c r="F29" s="234"/>
      <c r="G29" s="98">
        <v>226</v>
      </c>
      <c r="H29" s="98"/>
      <c r="I29" s="98">
        <f t="shared" si="6"/>
        <v>226</v>
      </c>
      <c r="J29" s="98">
        <f>'5.3. Показники '!J26</f>
        <v>112</v>
      </c>
      <c r="K29" s="101"/>
      <c r="L29" s="101"/>
      <c r="M29" s="101"/>
      <c r="N29" s="101">
        <f t="shared" si="3"/>
        <v>112</v>
      </c>
      <c r="O29" s="105">
        <f t="shared" si="4"/>
        <v>-50.442477876106196</v>
      </c>
      <c r="P29" s="105"/>
      <c r="Q29" s="105">
        <f t="shared" si="5"/>
        <v>-50.442477876106196</v>
      </c>
    </row>
    <row r="30" spans="1:17" ht="21.75" customHeight="1">
      <c r="A30" s="1"/>
      <c r="B30" s="1"/>
      <c r="C30" s="73"/>
      <c r="D30" s="234" t="str">
        <f>'5.3. Показники '!D27:F27</f>
        <v>кількість внутрішньо переміщених осіб</v>
      </c>
      <c r="E30" s="234"/>
      <c r="F30" s="234"/>
      <c r="G30" s="98">
        <v>124</v>
      </c>
      <c r="H30" s="98"/>
      <c r="I30" s="98">
        <f t="shared" si="6"/>
        <v>124</v>
      </c>
      <c r="J30" s="98">
        <f>'5.3. Показники '!J27</f>
        <v>140</v>
      </c>
      <c r="K30" s="101"/>
      <c r="L30" s="101"/>
      <c r="M30" s="101"/>
      <c r="N30" s="101">
        <f t="shared" si="3"/>
        <v>140</v>
      </c>
      <c r="O30" s="105">
        <f t="shared" si="4"/>
        <v>12.90322580645163</v>
      </c>
      <c r="P30" s="105"/>
      <c r="Q30" s="105">
        <f t="shared" si="5"/>
        <v>12.90322580645163</v>
      </c>
    </row>
    <row r="31" spans="1:17" ht="21.75" customHeight="1">
      <c r="A31" s="1"/>
      <c r="B31" s="1"/>
      <c r="C31" s="73"/>
      <c r="D31" s="234" t="str">
        <f>'5.3. Показники '!D28:F28</f>
        <v>діти-сироти, діти, позбавлені батьківського піклування; особи, з їх числа</v>
      </c>
      <c r="E31" s="234"/>
      <c r="F31" s="234"/>
      <c r="G31" s="98"/>
      <c r="H31" s="98"/>
      <c r="I31" s="98">
        <f t="shared" si="6"/>
        <v>0</v>
      </c>
      <c r="J31" s="98">
        <f>'5.3. Показники '!J28</f>
        <v>180</v>
      </c>
      <c r="K31" s="101"/>
      <c r="L31" s="101"/>
      <c r="M31" s="101"/>
      <c r="N31" s="101">
        <f t="shared" si="3"/>
        <v>180</v>
      </c>
      <c r="O31" s="105"/>
      <c r="P31" s="105"/>
      <c r="Q31" s="105"/>
    </row>
    <row r="32" spans="1:17" ht="21.75" customHeight="1">
      <c r="A32" s="1"/>
      <c r="B32" s="1"/>
      <c r="C32" s="73"/>
      <c r="D32" s="234" t="str">
        <f>'5.3. Показники '!D29:F29</f>
        <v>сім'ї, діти ,особи, які зазнали насильства в сім'ї</v>
      </c>
      <c r="E32" s="234"/>
      <c r="F32" s="234"/>
      <c r="G32" s="98">
        <v>129</v>
      </c>
      <c r="H32" s="98"/>
      <c r="I32" s="98">
        <f t="shared" si="6"/>
        <v>129</v>
      </c>
      <c r="J32" s="98">
        <f>'5.3. Показники '!J29</f>
        <v>204</v>
      </c>
      <c r="K32" s="101"/>
      <c r="L32" s="101"/>
      <c r="M32" s="101"/>
      <c r="N32" s="101">
        <f t="shared" si="3"/>
        <v>204</v>
      </c>
      <c r="O32" s="105">
        <f t="shared" si="4"/>
        <v>58.13953488372093</v>
      </c>
      <c r="P32" s="105"/>
      <c r="Q32" s="105">
        <f t="shared" si="5"/>
        <v>58.13953488372093</v>
      </c>
    </row>
    <row r="33" spans="1:17" ht="27.75" customHeight="1">
      <c r="A33" s="1"/>
      <c r="B33" s="1"/>
      <c r="C33" s="73"/>
      <c r="D33" s="234" t="str">
        <f>'5.3. Показники '!D30:F30</f>
        <v>батьки або особи, які їх замінюють, які ухиляються від виконання своїх обов’язків із виховання дитини</v>
      </c>
      <c r="E33" s="234"/>
      <c r="F33" s="234"/>
      <c r="G33" s="98">
        <v>80</v>
      </c>
      <c r="H33" s="98"/>
      <c r="I33" s="98">
        <f t="shared" si="6"/>
        <v>80</v>
      </c>
      <c r="J33" s="98">
        <f>'5.3. Показники '!J30</f>
        <v>68</v>
      </c>
      <c r="K33" s="101"/>
      <c r="L33" s="101"/>
      <c r="M33" s="101"/>
      <c r="N33" s="101">
        <f t="shared" si="3"/>
        <v>68</v>
      </c>
      <c r="O33" s="105">
        <f t="shared" si="4"/>
        <v>-15</v>
      </c>
      <c r="P33" s="105"/>
      <c r="Q33" s="105">
        <f t="shared" si="5"/>
        <v>-15</v>
      </c>
    </row>
    <row r="34" spans="1:17" ht="26.25" customHeight="1">
      <c r="A34" s="1"/>
      <c r="B34" s="1"/>
      <c r="C34" s="73"/>
      <c r="D34" s="234" t="str">
        <f>'5.3. Показники '!D31:F31</f>
        <v>сім'ї, члени яких перебували/перебувають у конфлікті з законом</v>
      </c>
      <c r="E34" s="234"/>
      <c r="F34" s="234"/>
      <c r="G34" s="98"/>
      <c r="H34" s="98"/>
      <c r="I34" s="98">
        <f t="shared" si="6"/>
        <v>0</v>
      </c>
      <c r="J34" s="98">
        <f>'5.3. Показники '!J31</f>
        <v>45</v>
      </c>
      <c r="K34" s="101"/>
      <c r="L34" s="101"/>
      <c r="M34" s="101"/>
      <c r="N34" s="101">
        <f t="shared" si="3"/>
        <v>45</v>
      </c>
      <c r="O34" s="105"/>
      <c r="P34" s="105"/>
      <c r="Q34" s="105"/>
    </row>
    <row r="35" spans="1:17" ht="21.75" customHeight="1">
      <c r="A35" s="1"/>
      <c r="B35" s="1"/>
      <c r="C35" s="73"/>
      <c r="D35" s="234" t="str">
        <f>'5.3. Показники '!D32:F32</f>
        <v>одинока матір(батько)</v>
      </c>
      <c r="E35" s="234"/>
      <c r="F35" s="234"/>
      <c r="G35" s="98"/>
      <c r="H35" s="98"/>
      <c r="I35" s="98">
        <f t="shared" si="6"/>
        <v>0</v>
      </c>
      <c r="J35" s="98">
        <f>'5.3. Показники '!J32</f>
        <v>139</v>
      </c>
      <c r="K35" s="101"/>
      <c r="L35" s="101"/>
      <c r="M35" s="101"/>
      <c r="N35" s="101">
        <f t="shared" si="3"/>
        <v>139</v>
      </c>
      <c r="O35" s="105"/>
      <c r="P35" s="105"/>
      <c r="Q35" s="105"/>
    </row>
    <row r="36" spans="1:17" ht="21.75" customHeight="1">
      <c r="A36" s="1"/>
      <c r="B36" s="1"/>
      <c r="C36" s="73"/>
      <c r="D36" s="234" t="str">
        <f>'5.3. Показники '!D33:F33</f>
        <v>Сім'ї, де один чи кілька членів мають інвалідність</v>
      </c>
      <c r="E36" s="234"/>
      <c r="F36" s="234"/>
      <c r="G36" s="98"/>
      <c r="H36" s="98"/>
      <c r="I36" s="98">
        <f t="shared" si="6"/>
        <v>0</v>
      </c>
      <c r="J36" s="98">
        <f>'5.3. Показники '!J33</f>
        <v>84</v>
      </c>
      <c r="K36" s="101"/>
      <c r="L36" s="101"/>
      <c r="M36" s="101"/>
      <c r="N36" s="101">
        <f t="shared" si="3"/>
        <v>84</v>
      </c>
      <c r="O36" s="105"/>
      <c r="P36" s="105"/>
      <c r="Q36" s="105"/>
    </row>
    <row r="37" spans="1:17" ht="21.75" customHeight="1">
      <c r="A37" s="1"/>
      <c r="B37" s="1"/>
      <c r="C37" s="73"/>
      <c r="D37" s="234" t="str">
        <f>'5.3. Показники '!D34:F34</f>
        <v>сім’я (особа) опікунів/піклувальників  </v>
      </c>
      <c r="E37" s="234"/>
      <c r="F37" s="234"/>
      <c r="G37" s="98"/>
      <c r="H37" s="98"/>
      <c r="I37" s="98">
        <f t="shared" si="6"/>
        <v>0</v>
      </c>
      <c r="J37" s="98">
        <f>'5.3. Показники '!J34</f>
        <v>50</v>
      </c>
      <c r="K37" s="101"/>
      <c r="L37" s="101"/>
      <c r="M37" s="101"/>
      <c r="N37" s="101">
        <f t="shared" si="3"/>
        <v>50</v>
      </c>
      <c r="O37" s="105"/>
      <c r="P37" s="105"/>
      <c r="Q37" s="105"/>
    </row>
    <row r="38" spans="1:17" ht="21.75" customHeight="1">
      <c r="A38" s="1"/>
      <c r="B38" s="1"/>
      <c r="C38" s="73"/>
      <c r="D38" s="234" t="str">
        <f>'5.3. Показники '!D35:F35</f>
        <v>сім'ї, де є алко/наркозалежні члени родини</v>
      </c>
      <c r="E38" s="234"/>
      <c r="F38" s="234"/>
      <c r="G38" s="98"/>
      <c r="H38" s="98"/>
      <c r="I38" s="98">
        <f t="shared" si="6"/>
        <v>0</v>
      </c>
      <c r="J38" s="98">
        <f>'5.3. Показники '!J35</f>
        <v>20</v>
      </c>
      <c r="K38" s="101"/>
      <c r="L38" s="101"/>
      <c r="M38" s="101"/>
      <c r="N38" s="101">
        <f t="shared" si="3"/>
        <v>20</v>
      </c>
      <c r="O38" s="105"/>
      <c r="P38" s="105"/>
      <c r="Q38" s="105"/>
    </row>
    <row r="39" spans="1:17" ht="21.75" customHeight="1">
      <c r="A39" s="1"/>
      <c r="B39" s="1"/>
      <c r="C39" s="73"/>
      <c r="D39" s="234" t="str">
        <f>'5.3. Показники '!D36:F36</f>
        <v>Інші категорії родин</v>
      </c>
      <c r="E39" s="234"/>
      <c r="F39" s="234"/>
      <c r="G39" s="98">
        <v>1514</v>
      </c>
      <c r="H39" s="98"/>
      <c r="I39" s="98"/>
      <c r="J39" s="98">
        <f>'5.3. Показники '!J36</f>
        <v>2017</v>
      </c>
      <c r="K39" s="101"/>
      <c r="L39" s="101"/>
      <c r="M39" s="101"/>
      <c r="N39" s="101">
        <f t="shared" si="3"/>
        <v>2017</v>
      </c>
      <c r="O39" s="105">
        <f t="shared" si="4"/>
        <v>33.22324966974901</v>
      </c>
      <c r="P39" s="105"/>
      <c r="Q39" s="105">
        <f t="shared" si="5"/>
        <v>33.22324966974901</v>
      </c>
    </row>
    <row r="40" spans="1:17" ht="21.75" customHeight="1" hidden="1">
      <c r="A40" s="1"/>
      <c r="B40" s="1"/>
      <c r="C40" s="73"/>
      <c r="D40" s="232"/>
      <c r="E40" s="232"/>
      <c r="F40" s="232"/>
      <c r="G40" s="98"/>
      <c r="H40" s="98"/>
      <c r="I40" s="98"/>
      <c r="J40" s="98"/>
      <c r="K40" s="101"/>
      <c r="L40" s="101"/>
      <c r="M40" s="101"/>
      <c r="N40" s="101"/>
      <c r="O40" s="105"/>
      <c r="P40" s="105"/>
      <c r="Q40" s="105"/>
    </row>
    <row r="41" spans="1:17" ht="11.25" customHeight="1">
      <c r="A41" s="1"/>
      <c r="B41" s="1"/>
      <c r="C41" s="22">
        <v>3</v>
      </c>
      <c r="D41" s="248" t="s">
        <v>51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</row>
    <row r="42" spans="1:17" ht="24.75" customHeight="1">
      <c r="A42" s="1"/>
      <c r="B42" s="1"/>
      <c r="C42" s="73" t="s">
        <v>49</v>
      </c>
      <c r="D42" s="232" t="str">
        <f>'5.3. Показники '!D39:F39</f>
        <v>середня кількість послуг наданих одним працівником, який безпосередньо надає соціальні послуги (од)</v>
      </c>
      <c r="E42" s="232"/>
      <c r="F42" s="232"/>
      <c r="G42" s="115">
        <v>577</v>
      </c>
      <c r="H42" s="115"/>
      <c r="I42" s="115">
        <f>G42</f>
        <v>577</v>
      </c>
      <c r="J42" s="115">
        <f>'5.3. Показники '!J39</f>
        <v>679</v>
      </c>
      <c r="K42" s="116"/>
      <c r="L42" s="116"/>
      <c r="M42" s="116"/>
      <c r="N42" s="116">
        <f>J42</f>
        <v>679</v>
      </c>
      <c r="O42" s="117">
        <f>J42/G42*100-100</f>
        <v>17.677642980935886</v>
      </c>
      <c r="P42" s="117"/>
      <c r="Q42" s="117">
        <f>O42</f>
        <v>17.677642980935886</v>
      </c>
    </row>
    <row r="43" spans="1:17" ht="24.75" customHeight="1">
      <c r="A43" s="1"/>
      <c r="B43" s="1"/>
      <c r="C43" s="73"/>
      <c r="D43" s="232" t="str">
        <f>'5.3. Показники '!D40:F40</f>
        <v>середні витрати на надання однієї соціальної послуги (грн.)</v>
      </c>
      <c r="E43" s="232"/>
      <c r="F43" s="232"/>
      <c r="G43" s="133">
        <v>281.29</v>
      </c>
      <c r="H43" s="133"/>
      <c r="I43" s="133">
        <f>G43</f>
        <v>281.29</v>
      </c>
      <c r="J43" s="133">
        <f>'5.3. Показники '!J40</f>
        <v>419.75</v>
      </c>
      <c r="K43" s="134"/>
      <c r="L43" s="134"/>
      <c r="M43" s="134"/>
      <c r="N43" s="134">
        <f>J43</f>
        <v>419.75</v>
      </c>
      <c r="O43" s="117">
        <f>J43/G43*100-100</f>
        <v>49.223221586263264</v>
      </c>
      <c r="P43" s="117"/>
      <c r="Q43" s="117">
        <f>O43</f>
        <v>49.223221586263264</v>
      </c>
    </row>
    <row r="44" spans="1:17" ht="24.75" customHeight="1" hidden="1">
      <c r="A44" s="1"/>
      <c r="B44" s="1"/>
      <c r="C44" s="73"/>
      <c r="D44" s="244"/>
      <c r="E44" s="244"/>
      <c r="F44" s="245"/>
      <c r="G44" s="114"/>
      <c r="H44" s="114"/>
      <c r="I44" s="114"/>
      <c r="J44" s="115"/>
      <c r="K44" s="116"/>
      <c r="L44" s="116"/>
      <c r="M44" s="116"/>
      <c r="N44" s="116"/>
      <c r="O44" s="117"/>
      <c r="P44" s="117"/>
      <c r="Q44" s="117"/>
    </row>
    <row r="45" spans="1:17" ht="12" customHeight="1">
      <c r="A45" s="1"/>
      <c r="B45" s="1"/>
      <c r="C45" s="108">
        <v>4</v>
      </c>
      <c r="D45" s="249" t="s">
        <v>50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1"/>
    </row>
    <row r="46" spans="1:17" ht="25.5" customHeight="1">
      <c r="A46" s="1"/>
      <c r="B46" s="1"/>
      <c r="C46" s="5"/>
      <c r="D46" s="246" t="str">
        <f>'5.3. Показники '!D44:F44</f>
        <v>динаміка кількості осіб, яким надано соціальні послуги, порівняно з минулим роком (%)</v>
      </c>
      <c r="E46" s="246"/>
      <c r="F46" s="247"/>
      <c r="G46" s="98">
        <v>6</v>
      </c>
      <c r="H46" s="98"/>
      <c r="I46" s="98">
        <f>G46</f>
        <v>6</v>
      </c>
      <c r="J46" s="98">
        <v>17</v>
      </c>
      <c r="K46" s="101"/>
      <c r="L46" s="101"/>
      <c r="M46" s="101"/>
      <c r="N46" s="98">
        <f>J46</f>
        <v>17</v>
      </c>
      <c r="O46" s="105">
        <f>J46/G46*100-100</f>
        <v>183.33333333333337</v>
      </c>
      <c r="P46" s="105"/>
      <c r="Q46" s="105">
        <f>O46</f>
        <v>183.33333333333337</v>
      </c>
    </row>
    <row r="47" spans="1:17" ht="50.25" customHeight="1">
      <c r="A47" s="1"/>
      <c r="B47" s="1"/>
      <c r="C47" s="5"/>
      <c r="D47" s="246" t="str">
        <f>'5.3. Показники '!D45:F45</f>
        <v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 (%)</v>
      </c>
      <c r="E47" s="246"/>
      <c r="F47" s="247"/>
      <c r="G47" s="98">
        <v>22</v>
      </c>
      <c r="H47" s="98"/>
      <c r="I47" s="98">
        <f>G47</f>
        <v>22</v>
      </c>
      <c r="J47" s="98">
        <v>80</v>
      </c>
      <c r="K47" s="101"/>
      <c r="L47" s="101"/>
      <c r="M47" s="101"/>
      <c r="N47" s="98">
        <f>J47</f>
        <v>80</v>
      </c>
      <c r="O47" s="105">
        <f>J47/G47*100-100</f>
        <v>263.6363636363636</v>
      </c>
      <c r="P47" s="105"/>
      <c r="Q47" s="105">
        <f>O47</f>
        <v>263.6363636363636</v>
      </c>
    </row>
    <row r="48" spans="1:17" s="11" customFormat="1" ht="60" customHeight="1">
      <c r="A48" s="62"/>
      <c r="B48" s="62"/>
      <c r="C48" s="255" t="s">
        <v>169</v>
      </c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7"/>
    </row>
    <row r="49" spans="4:9" ht="12.75">
      <c r="D49" s="40"/>
      <c r="E49" s="40"/>
      <c r="F49" s="40"/>
      <c r="G49" s="40"/>
      <c r="H49" s="40"/>
      <c r="I49" s="40"/>
    </row>
  </sheetData>
  <sheetProtection/>
  <mergeCells count="49">
    <mergeCell ref="D42:F42"/>
    <mergeCell ref="D7:F7"/>
    <mergeCell ref="C2:J2"/>
    <mergeCell ref="D4:F4"/>
    <mergeCell ref="G4:I4"/>
    <mergeCell ref="J4:N4"/>
    <mergeCell ref="O4:Q4"/>
    <mergeCell ref="D27:F27"/>
    <mergeCell ref="D5:F5"/>
    <mergeCell ref="D6:F6"/>
    <mergeCell ref="C8:Q8"/>
    <mergeCell ref="D15:F15"/>
    <mergeCell ref="C48:Q48"/>
    <mergeCell ref="D47:F47"/>
    <mergeCell ref="D20:F20"/>
    <mergeCell ref="D29:F29"/>
    <mergeCell ref="D30:F30"/>
    <mergeCell ref="C9:Q9"/>
    <mergeCell ref="C10:Q10"/>
    <mergeCell ref="D28:F28"/>
    <mergeCell ref="D43:F43"/>
    <mergeCell ref="D21:Q21"/>
    <mergeCell ref="D44:F44"/>
    <mergeCell ref="D46:F46"/>
    <mergeCell ref="D16:F16"/>
    <mergeCell ref="D45:Q45"/>
    <mergeCell ref="D18:F18"/>
    <mergeCell ref="D19:F19"/>
    <mergeCell ref="D41:Q41"/>
    <mergeCell ref="D31:F31"/>
    <mergeCell ref="D32:F32"/>
    <mergeCell ref="D17:F17"/>
    <mergeCell ref="D40:F40"/>
    <mergeCell ref="D33:F33"/>
    <mergeCell ref="D34:F34"/>
    <mergeCell ref="D35:F35"/>
    <mergeCell ref="D36:F36"/>
    <mergeCell ref="C11:Q11"/>
    <mergeCell ref="C12:Q12"/>
    <mergeCell ref="D14:F14"/>
    <mergeCell ref="D22:F22"/>
    <mergeCell ref="C13:Q13"/>
    <mergeCell ref="D37:F37"/>
    <mergeCell ref="D38:F38"/>
    <mergeCell ref="D39:F39"/>
    <mergeCell ref="D23:F23"/>
    <mergeCell ref="D24:F24"/>
    <mergeCell ref="D25:F25"/>
    <mergeCell ref="D26:F26"/>
  </mergeCells>
  <printOptions/>
  <pageMargins left="0" right="0" top="0" bottom="0" header="0" footer="0"/>
  <pageSetup fitToHeight="2" fitToWidth="1" horizontalDpi="300" verticalDpi="300" orientation="landscape" pageOrder="overThenDown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96" zoomScaleNormal="96" zoomScalePageLayoutView="0" workbookViewId="0" topLeftCell="B1">
      <selection activeCell="K42" sqref="A1:K4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.5" customHeight="1">
      <c r="A2" s="1"/>
      <c r="B2" s="196" t="s">
        <v>83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7.25" customHeight="1">
      <c r="A3" s="1"/>
      <c r="K3" s="64" t="s">
        <v>62</v>
      </c>
    </row>
    <row r="4" spans="1:13" ht="25.5" customHeight="1">
      <c r="A4" s="1"/>
      <c r="B4" s="44" t="s">
        <v>75</v>
      </c>
      <c r="C4" s="276" t="s">
        <v>23</v>
      </c>
      <c r="D4" s="276"/>
      <c r="E4" s="276"/>
      <c r="F4" s="45" t="s">
        <v>76</v>
      </c>
      <c r="G4" s="45" t="s">
        <v>77</v>
      </c>
      <c r="H4" s="45" t="s">
        <v>78</v>
      </c>
      <c r="I4" s="45" t="s">
        <v>26</v>
      </c>
      <c r="J4" s="45" t="s">
        <v>79</v>
      </c>
      <c r="K4" s="46" t="s">
        <v>80</v>
      </c>
      <c r="L4" s="41"/>
      <c r="M4" s="41"/>
    </row>
    <row r="5" spans="1:11" ht="25.5" customHeight="1">
      <c r="A5" s="1"/>
      <c r="B5" s="47">
        <v>1</v>
      </c>
      <c r="C5" s="277">
        <v>2</v>
      </c>
      <c r="D5" s="278"/>
      <c r="E5" s="279"/>
      <c r="F5" s="46">
        <v>3</v>
      </c>
      <c r="G5" s="46">
        <v>4</v>
      </c>
      <c r="H5" s="46">
        <v>5</v>
      </c>
      <c r="I5" s="46" t="s">
        <v>81</v>
      </c>
      <c r="J5" s="46">
        <v>7</v>
      </c>
      <c r="K5" s="19" t="s">
        <v>82</v>
      </c>
    </row>
    <row r="6" spans="2:11" ht="13.5" customHeight="1">
      <c r="B6" s="48" t="s">
        <v>55</v>
      </c>
      <c r="C6" s="277" t="s">
        <v>84</v>
      </c>
      <c r="D6" s="278"/>
      <c r="E6" s="278"/>
      <c r="F6" s="49" t="s">
        <v>85</v>
      </c>
      <c r="G6" s="94"/>
      <c r="H6" s="94"/>
      <c r="I6" s="94"/>
      <c r="J6" s="49" t="s">
        <v>85</v>
      </c>
      <c r="K6" s="49" t="s">
        <v>85</v>
      </c>
    </row>
    <row r="7" spans="2:11" ht="13.5" customHeight="1">
      <c r="B7" s="43"/>
      <c r="C7" s="147" t="s">
        <v>86</v>
      </c>
      <c r="D7" s="147"/>
      <c r="E7" s="147"/>
      <c r="F7" s="49" t="s">
        <v>85</v>
      </c>
      <c r="G7" s="50"/>
      <c r="H7" s="50"/>
      <c r="I7" s="50"/>
      <c r="J7" s="49" t="s">
        <v>85</v>
      </c>
      <c r="K7" s="49" t="s">
        <v>85</v>
      </c>
    </row>
    <row r="8" spans="2:11" ht="20.25" customHeight="1">
      <c r="B8" s="43"/>
      <c r="C8" s="147" t="s">
        <v>87</v>
      </c>
      <c r="D8" s="147"/>
      <c r="E8" s="147"/>
      <c r="F8" s="49" t="s">
        <v>85</v>
      </c>
      <c r="G8" s="93"/>
      <c r="H8" s="93"/>
      <c r="I8" s="93"/>
      <c r="J8" s="49" t="s">
        <v>85</v>
      </c>
      <c r="K8" s="49" t="s">
        <v>85</v>
      </c>
    </row>
    <row r="9" spans="2:11" ht="13.5" customHeight="1">
      <c r="B9" s="43"/>
      <c r="C9" s="147" t="s">
        <v>88</v>
      </c>
      <c r="D9" s="147"/>
      <c r="E9" s="147"/>
      <c r="F9" s="49" t="s">
        <v>85</v>
      </c>
      <c r="G9" s="50"/>
      <c r="H9" s="50"/>
      <c r="I9" s="93"/>
      <c r="J9" s="49" t="s">
        <v>85</v>
      </c>
      <c r="K9" s="49" t="s">
        <v>85</v>
      </c>
    </row>
    <row r="10" spans="2:11" ht="13.5" customHeight="1">
      <c r="B10" s="43"/>
      <c r="C10" s="147" t="s">
        <v>89</v>
      </c>
      <c r="D10" s="147"/>
      <c r="E10" s="147"/>
      <c r="F10" s="49" t="s">
        <v>85</v>
      </c>
      <c r="G10" s="50"/>
      <c r="H10" s="50"/>
      <c r="I10" s="93"/>
      <c r="J10" s="49" t="s">
        <v>85</v>
      </c>
      <c r="K10" s="49" t="s">
        <v>85</v>
      </c>
    </row>
    <row r="11" spans="2:11" ht="18.75" customHeight="1">
      <c r="B11" s="266" t="s">
        <v>90</v>
      </c>
      <c r="C11" s="267"/>
      <c r="D11" s="267"/>
      <c r="E11" s="267"/>
      <c r="F11" s="267"/>
      <c r="G11" s="267"/>
      <c r="H11" s="267"/>
      <c r="I11" s="267"/>
      <c r="J11" s="267"/>
      <c r="K11" s="267"/>
    </row>
    <row r="12" spans="1:11" ht="13.5" customHeight="1">
      <c r="A12" s="1"/>
      <c r="B12" s="51">
        <v>2</v>
      </c>
      <c r="C12" s="197" t="s">
        <v>91</v>
      </c>
      <c r="D12" s="198"/>
      <c r="E12" s="198"/>
      <c r="F12" s="49" t="s">
        <v>85</v>
      </c>
      <c r="G12" s="49"/>
      <c r="H12" s="49"/>
      <c r="I12" s="49"/>
      <c r="J12" s="49" t="s">
        <v>85</v>
      </c>
      <c r="K12" s="49" t="s">
        <v>85</v>
      </c>
    </row>
    <row r="13" spans="1:11" ht="13.5" customHeight="1">
      <c r="A13" s="1"/>
      <c r="B13" s="266" t="s">
        <v>92</v>
      </c>
      <c r="C13" s="267"/>
      <c r="D13" s="267"/>
      <c r="E13" s="267"/>
      <c r="F13" s="267"/>
      <c r="G13" s="267"/>
      <c r="H13" s="267"/>
      <c r="I13" s="267"/>
      <c r="J13" s="267"/>
      <c r="K13" s="267"/>
    </row>
    <row r="14" spans="1:11" ht="13.5" customHeight="1">
      <c r="A14" s="1"/>
      <c r="B14" s="266" t="s">
        <v>93</v>
      </c>
      <c r="C14" s="267"/>
      <c r="D14" s="267"/>
      <c r="E14" s="267"/>
      <c r="F14" s="267"/>
      <c r="G14" s="267"/>
      <c r="H14" s="267"/>
      <c r="I14" s="267"/>
      <c r="J14" s="267"/>
      <c r="K14" s="267"/>
    </row>
    <row r="15" spans="1:11" ht="13.5" customHeight="1">
      <c r="A15" s="1"/>
      <c r="B15" s="52" t="s">
        <v>43</v>
      </c>
      <c r="C15" s="269" t="s">
        <v>94</v>
      </c>
      <c r="D15" s="282"/>
      <c r="E15" s="282"/>
      <c r="F15" s="53"/>
      <c r="G15" s="53"/>
      <c r="H15" s="53"/>
      <c r="I15" s="53"/>
      <c r="J15" s="53"/>
      <c r="K15" s="53"/>
    </row>
    <row r="16" spans="1:11" ht="13.5" customHeight="1">
      <c r="A16" s="1"/>
      <c r="B16" s="52"/>
      <c r="C16" s="269" t="s">
        <v>95</v>
      </c>
      <c r="D16" s="282"/>
      <c r="E16" s="282"/>
      <c r="F16" s="53"/>
      <c r="G16" s="53"/>
      <c r="H16" s="53"/>
      <c r="I16" s="53"/>
      <c r="J16" s="53"/>
      <c r="K16" s="53"/>
    </row>
    <row r="17" spans="1:11" ht="13.5" customHeight="1">
      <c r="A17" s="1"/>
      <c r="B17" s="266" t="s">
        <v>96</v>
      </c>
      <c r="C17" s="267"/>
      <c r="D17" s="267"/>
      <c r="E17" s="267"/>
      <c r="F17" s="267"/>
      <c r="G17" s="267"/>
      <c r="H17" s="267"/>
      <c r="I17" s="267"/>
      <c r="J17" s="267"/>
      <c r="K17" s="267"/>
    </row>
    <row r="18" spans="1:11" ht="18" customHeight="1">
      <c r="A18" s="1"/>
      <c r="B18" s="54" t="s">
        <v>49</v>
      </c>
      <c r="C18" s="268" t="s">
        <v>115</v>
      </c>
      <c r="D18" s="268"/>
      <c r="E18" s="269"/>
      <c r="F18" s="58"/>
      <c r="G18" s="58"/>
      <c r="H18" s="58"/>
      <c r="I18" s="58"/>
      <c r="J18" s="58"/>
      <c r="K18" s="58"/>
    </row>
    <row r="19" spans="1:11" ht="13.5" customHeight="1">
      <c r="A19" s="1"/>
      <c r="B19" s="54" t="s">
        <v>49</v>
      </c>
      <c r="C19" s="268" t="s">
        <v>116</v>
      </c>
      <c r="D19" s="268"/>
      <c r="E19" s="269"/>
      <c r="F19" s="58"/>
      <c r="G19" s="58"/>
      <c r="H19" s="58"/>
      <c r="I19" s="58"/>
      <c r="J19" s="58"/>
      <c r="K19" s="58"/>
    </row>
    <row r="20" spans="1:11" ht="13.5" customHeight="1">
      <c r="A20" s="1"/>
      <c r="B20" s="54"/>
      <c r="C20" s="268" t="s">
        <v>98</v>
      </c>
      <c r="D20" s="268"/>
      <c r="E20" s="269"/>
      <c r="F20" s="58"/>
      <c r="G20" s="58"/>
      <c r="H20" s="58"/>
      <c r="I20" s="58"/>
      <c r="J20" s="58"/>
      <c r="K20" s="58"/>
    </row>
    <row r="21" spans="1:11" ht="20.25" customHeight="1">
      <c r="A21" s="1"/>
      <c r="B21" s="54"/>
      <c r="C21" s="274" t="s">
        <v>97</v>
      </c>
      <c r="D21" s="275"/>
      <c r="E21" s="275"/>
      <c r="F21" s="58"/>
      <c r="G21" s="58"/>
      <c r="H21" s="58"/>
      <c r="I21" s="58"/>
      <c r="J21" s="58"/>
      <c r="K21" s="58"/>
    </row>
    <row r="22" spans="1:11" ht="13.5" customHeight="1">
      <c r="A22" s="1"/>
      <c r="B22" s="266" t="s">
        <v>99</v>
      </c>
      <c r="C22" s="267"/>
      <c r="D22" s="267"/>
      <c r="E22" s="267"/>
      <c r="F22" s="267"/>
      <c r="G22" s="267"/>
      <c r="H22" s="267"/>
      <c r="I22" s="267"/>
      <c r="J22" s="267"/>
      <c r="K22" s="267"/>
    </row>
    <row r="23" spans="1:11" ht="18" customHeight="1">
      <c r="A23" s="1"/>
      <c r="B23" s="54" t="s">
        <v>49</v>
      </c>
      <c r="C23" s="268" t="s">
        <v>115</v>
      </c>
      <c r="D23" s="268"/>
      <c r="E23" s="269"/>
      <c r="F23" s="58"/>
      <c r="G23" s="58"/>
      <c r="H23" s="58"/>
      <c r="I23" s="58"/>
      <c r="J23" s="58"/>
      <c r="K23" s="58"/>
    </row>
    <row r="24" spans="1:11" ht="20.25" customHeight="1">
      <c r="A24" s="1"/>
      <c r="B24" s="54" t="s">
        <v>49</v>
      </c>
      <c r="C24" s="268" t="s">
        <v>116</v>
      </c>
      <c r="D24" s="268"/>
      <c r="E24" s="269"/>
      <c r="F24" s="58"/>
      <c r="G24" s="58"/>
      <c r="H24" s="58"/>
      <c r="I24" s="58"/>
      <c r="J24" s="58"/>
      <c r="K24" s="58"/>
    </row>
    <row r="25" spans="1:11" ht="13.5" customHeight="1">
      <c r="A25" s="1"/>
      <c r="B25" s="54" t="s">
        <v>49</v>
      </c>
      <c r="C25" s="280" t="s">
        <v>98</v>
      </c>
      <c r="D25" s="280"/>
      <c r="E25" s="281"/>
      <c r="F25" s="58"/>
      <c r="G25" s="58"/>
      <c r="H25" s="58"/>
      <c r="I25" s="58"/>
      <c r="J25" s="58"/>
      <c r="K25" s="58"/>
    </row>
    <row r="26" spans="1:11" ht="13.5" customHeight="1">
      <c r="A26" s="1"/>
      <c r="B26" s="55" t="s">
        <v>42</v>
      </c>
      <c r="C26" s="249" t="s">
        <v>100</v>
      </c>
      <c r="D26" s="270"/>
      <c r="E26" s="271"/>
      <c r="F26" s="49" t="s">
        <v>85</v>
      </c>
      <c r="G26" s="49"/>
      <c r="H26" s="49"/>
      <c r="I26" s="49"/>
      <c r="J26" s="49" t="s">
        <v>85</v>
      </c>
      <c r="K26" s="49" t="s">
        <v>85</v>
      </c>
    </row>
    <row r="27" spans="2:11" ht="12.75">
      <c r="B27" s="56"/>
      <c r="C27" s="18"/>
      <c r="D27" s="56"/>
      <c r="E27" s="56"/>
      <c r="F27" s="56"/>
      <c r="G27" s="56"/>
      <c r="H27" s="56"/>
      <c r="I27" s="56"/>
      <c r="J27" s="56"/>
      <c r="K27" s="56"/>
    </row>
    <row r="28" spans="2:11" ht="12.75">
      <c r="B28" s="11" t="s">
        <v>101</v>
      </c>
      <c r="C28" s="11" t="s">
        <v>102</v>
      </c>
      <c r="D28" s="11"/>
      <c r="E28" s="11"/>
      <c r="F28" s="11"/>
      <c r="G28" s="56"/>
      <c r="H28" s="56"/>
      <c r="I28" s="56"/>
      <c r="J28" s="56"/>
      <c r="K28" s="56"/>
    </row>
    <row r="29" spans="2:11" ht="12.75">
      <c r="B29" s="11"/>
      <c r="C29" s="59" t="s">
        <v>122</v>
      </c>
      <c r="D29" s="11"/>
      <c r="E29" s="11"/>
      <c r="F29" s="11"/>
      <c r="G29" s="56"/>
      <c r="H29" s="56"/>
      <c r="I29" s="56"/>
      <c r="J29" s="56"/>
      <c r="K29" s="56"/>
    </row>
    <row r="30" spans="3:4" ht="12.75">
      <c r="C30" s="37"/>
      <c r="D30" s="11"/>
    </row>
    <row r="31" spans="2:11" ht="12.75">
      <c r="B31" s="11" t="s">
        <v>103</v>
      </c>
      <c r="C31" s="38" t="s">
        <v>104</v>
      </c>
      <c r="D31" s="36"/>
      <c r="E31" s="36"/>
      <c r="F31" s="36" t="s">
        <v>170</v>
      </c>
      <c r="G31" s="36"/>
      <c r="H31" s="36"/>
      <c r="I31" s="36"/>
      <c r="J31" s="36"/>
      <c r="K31" s="36"/>
    </row>
    <row r="32" spans="1:11" s="7" customFormat="1" ht="10.5" customHeight="1">
      <c r="A32" s="17"/>
      <c r="C32" s="215"/>
      <c r="D32" s="215"/>
      <c r="E32" s="215"/>
      <c r="F32" s="215"/>
      <c r="G32" s="215"/>
      <c r="H32" s="215"/>
      <c r="I32" s="215"/>
      <c r="J32" s="215"/>
      <c r="K32" s="215"/>
    </row>
    <row r="33" spans="2:11" ht="13.5" customHeight="1">
      <c r="B33" s="97">
        <v>6</v>
      </c>
      <c r="C33" s="215" t="s">
        <v>105</v>
      </c>
      <c r="D33" s="215"/>
      <c r="E33" s="215"/>
      <c r="F33" s="215"/>
      <c r="G33" s="215"/>
      <c r="H33" s="215"/>
      <c r="I33" s="215"/>
      <c r="J33" s="215"/>
      <c r="K33" s="215"/>
    </row>
    <row r="34" spans="1:11" ht="30" customHeight="1">
      <c r="A34" s="1"/>
      <c r="B34" s="1"/>
      <c r="C34" s="226" t="s">
        <v>106</v>
      </c>
      <c r="D34" s="273"/>
      <c r="E34" s="273"/>
      <c r="F34" s="215" t="s">
        <v>121</v>
      </c>
      <c r="G34" s="227"/>
      <c r="H34" s="227"/>
      <c r="I34" s="227"/>
      <c r="J34" s="227"/>
      <c r="K34" s="227"/>
    </row>
    <row r="35" spans="1:11" ht="52.5" customHeight="1">
      <c r="A35" s="1"/>
      <c r="B35" s="1"/>
      <c r="C35" s="226" t="s">
        <v>107</v>
      </c>
      <c r="D35" s="273"/>
      <c r="E35" s="273"/>
      <c r="F35" s="215" t="s">
        <v>171</v>
      </c>
      <c r="G35" s="227"/>
      <c r="H35" s="227"/>
      <c r="I35" s="227"/>
      <c r="J35" s="227"/>
      <c r="K35" s="227"/>
    </row>
    <row r="36" spans="1:15" ht="24" customHeight="1">
      <c r="A36" s="1"/>
      <c r="B36" s="1"/>
      <c r="C36" s="226" t="s">
        <v>108</v>
      </c>
      <c r="D36" s="273"/>
      <c r="E36" s="273"/>
      <c r="F36" s="215" t="s">
        <v>126</v>
      </c>
      <c r="G36" s="227"/>
      <c r="H36" s="227"/>
      <c r="I36" s="227"/>
      <c r="J36" s="227"/>
      <c r="K36" s="227"/>
      <c r="O36" s="11"/>
    </row>
    <row r="37" spans="1:11" ht="42.75" customHeight="1">
      <c r="A37" s="1"/>
      <c r="B37" s="1"/>
      <c r="C37" s="226" t="s">
        <v>109</v>
      </c>
      <c r="D37" s="273"/>
      <c r="E37" s="273"/>
      <c r="F37" s="215" t="s">
        <v>143</v>
      </c>
      <c r="G37" s="227"/>
      <c r="H37" s="227"/>
      <c r="I37" s="227"/>
      <c r="J37" s="227"/>
      <c r="K37" s="227"/>
    </row>
    <row r="38" spans="1:11" ht="14.25" customHeight="1">
      <c r="A38" s="1"/>
      <c r="B38" s="1"/>
      <c r="C38" s="210"/>
      <c r="D38" s="210"/>
      <c r="E38" s="210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285"/>
      <c r="D40" s="285"/>
      <c r="E40" s="285"/>
      <c r="F40" s="285"/>
      <c r="G40" s="1"/>
      <c r="H40" s="1"/>
      <c r="I40" s="1"/>
      <c r="J40" s="1"/>
      <c r="K40" s="1"/>
    </row>
    <row r="41" spans="3:11" ht="25.5" customHeight="1">
      <c r="C41" s="272" t="s">
        <v>124</v>
      </c>
      <c r="D41" s="272"/>
      <c r="E41" s="272"/>
      <c r="F41" s="272"/>
      <c r="G41" s="4"/>
      <c r="H41" s="1"/>
      <c r="I41" s="283" t="s">
        <v>125</v>
      </c>
      <c r="J41" s="283"/>
      <c r="K41" s="283"/>
    </row>
    <row r="42" spans="3:11" ht="12.75">
      <c r="C42" s="1"/>
      <c r="D42" s="1"/>
      <c r="E42" s="1"/>
      <c r="F42" s="1"/>
      <c r="G42" s="3" t="s">
        <v>0</v>
      </c>
      <c r="H42" s="1"/>
      <c r="I42" s="284" t="s">
        <v>1</v>
      </c>
      <c r="J42" s="284"/>
      <c r="K42" s="96"/>
    </row>
    <row r="44" spans="3:11" ht="12.75">
      <c r="C44" s="40"/>
      <c r="D44" s="40"/>
      <c r="E44" s="40"/>
      <c r="F44" s="40"/>
      <c r="G44" s="40"/>
      <c r="H44" s="40"/>
      <c r="I44" s="40"/>
      <c r="J44" s="40"/>
      <c r="K44" s="40"/>
    </row>
    <row r="45" spans="3:11" ht="12.75">
      <c r="C45" s="40"/>
      <c r="D45" s="40"/>
      <c r="E45" s="40"/>
      <c r="F45" s="40"/>
      <c r="G45" s="40"/>
      <c r="H45" s="40"/>
      <c r="I45" s="40"/>
      <c r="J45" s="40"/>
      <c r="K45" s="40"/>
    </row>
    <row r="46" spans="3:11" ht="12.75">
      <c r="C46" s="40"/>
      <c r="D46" s="40"/>
      <c r="E46" s="40"/>
      <c r="F46" s="40"/>
      <c r="G46" s="40"/>
      <c r="H46" s="40"/>
      <c r="I46" s="40"/>
      <c r="J46" s="40"/>
      <c r="K46" s="40"/>
    </row>
  </sheetData>
  <sheetProtection/>
  <mergeCells count="39">
    <mergeCell ref="I41:K41"/>
    <mergeCell ref="I42:J42"/>
    <mergeCell ref="C8:E8"/>
    <mergeCell ref="C9:E9"/>
    <mergeCell ref="C10:E10"/>
    <mergeCell ref="B13:K13"/>
    <mergeCell ref="B14:K14"/>
    <mergeCell ref="B17:K17"/>
    <mergeCell ref="F37:K37"/>
    <mergeCell ref="C40:F40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2021-02-22T10:10:41Z</cp:lastPrinted>
  <dcterms:created xsi:type="dcterms:W3CDTF">2019-01-09T14:21:23Z</dcterms:created>
  <dcterms:modified xsi:type="dcterms:W3CDTF">2021-02-22T14:51:09Z</dcterms:modified>
  <cp:category/>
  <cp:version/>
  <cp:contentType/>
  <cp:contentStatus/>
</cp:coreProperties>
</file>