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Паспорт бюджетної програми 0813" sheetId="1" r:id="rId1"/>
  </sheets>
  <definedNames/>
  <calcPr fullCalcOnLoad="1"/>
</workbook>
</file>

<file path=xl/sharedStrings.xml><?xml version="1.0" encoding="utf-8"?>
<sst xmlns="http://schemas.openxmlformats.org/spreadsheetml/2006/main" count="454" uniqueCount="161">
  <si>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</si>
  <si>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</si>
  <si>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</si>
  <si>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</si>
  <si>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</si>
  <si>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</si>
  <si>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</si>
  <si>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</si>
  <si>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</si>
  <si>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2022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</si>
  <si>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</si>
  <si>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</si>
  <si>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</si>
  <si>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</si>
  <si>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</si>
  <si>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</si>
  <si>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</si>
  <si>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</si>
  <si>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</si>
  <si>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</si>
  <si>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0813104</t>
  </si>
  <si>
    <t>3104</t>
  </si>
  <si>
    <t xml:space="preserve">  1020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</si>
  <si>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</si>
  <si>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</si>
  <si>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</si>
  <si>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</si>
  <si>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</si>
  <si>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</si>
  <si>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34901318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24394977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10506341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</si>
  <si>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</si>
  <si>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</si>
  <si>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</si>
  <si>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</si>
  <si>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</si>
  <si>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 xml:space="preserve">  Надання соціальних послуг, зокрема стаціонарного догляду,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</si>
  <si>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8. Завдання бюджетної програми</t>
  </si>
  <si>
    <t>Завдання</t>
  </si>
  <si>
    <t>1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</si>
  <si>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</si>
  <si>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</si>
  <si>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</si>
  <si>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</si>
  <si>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</si>
  <si>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</si>
  <si>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</si>
  <si>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</si>
  <si>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</si>
  <si>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</si>
  <si>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</si>
  <si>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Поліпшення матеріально технічної бази для надання соціальних та реабілітаційних послуг  мешканцям міста  Черкаси </t>
  </si>
  <si>
    <t>Проведення капітального ремонту адміністративних будівель територіального центру надання соціальних послуг м.Черкаси</t>
  </si>
  <si>
    <t>Міська програма проведення культурно-просвітницьких заходів для осіб похилого віку, слухачів "Університету ІІІ віку" на 2020-2024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</si>
  <si>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</si>
  <si>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</si>
  <si>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</si>
  <si>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</si>
  <si>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</si>
  <si>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</si>
  <si>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</si>
  <si>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</si>
  <si>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</si>
  <si>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установ</t>
  </si>
  <si>
    <t>од.</t>
  </si>
  <si>
    <t>Рішення Черкаської міської ради</t>
  </si>
  <si>
    <t>кількість штатних одиниць персоналу</t>
  </si>
  <si>
    <t>штатний розпис</t>
  </si>
  <si>
    <t>Обсяг фінансових затрат</t>
  </si>
  <si>
    <t>грн.</t>
  </si>
  <si>
    <t>кошторис</t>
  </si>
  <si>
    <t>соціальних робітників</t>
  </si>
  <si>
    <t>осіб</t>
  </si>
  <si>
    <t>педагогічного персоналу</t>
  </si>
  <si>
    <t>медичного персоналу</t>
  </si>
  <si>
    <t>інших спеціалістів</t>
  </si>
  <si>
    <t>інших працівників</t>
  </si>
  <si>
    <t>розрахункові дані</t>
  </si>
  <si>
    <t>Обсяг видатків на придбання  автомобіля</t>
  </si>
  <si>
    <t xml:space="preserve">Кількість автомобілів, що необіхдно придбати </t>
  </si>
  <si>
    <t>Обсяг видатків на капітальний ремонт будівель територіального центру надання соціальних послуг м.Черкаси ( в розрізі)</t>
  </si>
  <si>
    <t xml:space="preserve">Капітальний ремонт покрівлі будівлі територіального центру надання соціальних послуг м. Черкаси за адресами: вул. Гвардійська, 7/5 (з ПКД) </t>
  </si>
  <si>
    <t>Капітальний ремонт будівлі територіального центру надання соціальних послуг м. Черкаси, за адресою вул. Пушкіна,13а (утеплення фасаду) (з ПКД)</t>
  </si>
  <si>
    <t>Капітальний ремонт будівлі територіального центру надання соціальних послуг м. Черкаси, за адресою вул. Гвардійська 7/5 (утеплення фасаду) (з ПКД)</t>
  </si>
  <si>
    <t>Капітальний ремонт прилеглої території та вуличного павільйону територіального центру надання соціальних послуг м. Черкаси  за  адресою: вул.Пушкіна, 13 А  (з ПКД)</t>
  </si>
  <si>
    <t xml:space="preserve">Капітальний ремонт приміщень будівлі територіального центру надання соціальних послуг м. Черкаси за адресою: вул. Пушкіна, 13 А (відділення соціальної допомоги вдома, відділення тимчасового перебування) (з ПКД) </t>
  </si>
  <si>
    <t>продукту</t>
  </si>
  <si>
    <t>чисельність осіб, що отримують стаціонарний догляд</t>
  </si>
  <si>
    <t>чисельність осіб, забезпечених соціальним обслуговуванням (наданням соціальних послуг)</t>
  </si>
  <si>
    <t>чисельність осіб, що отримують соціальні послуги постійно</t>
  </si>
  <si>
    <t>чисельність осіб, що отримують соціальні послуги періодично</t>
  </si>
  <si>
    <t>площа фасаду стін, які будуть утеплені</t>
  </si>
  <si>
    <t>результат обстежень</t>
  </si>
  <si>
    <t>площа вуличного павільйону, який буде відремонтовані</t>
  </si>
  <si>
    <t>кв. м.</t>
  </si>
  <si>
    <t xml:space="preserve">площа території, що буде облаштована бруківкою </t>
  </si>
  <si>
    <t>площа огорожі що буде замінена</t>
  </si>
  <si>
    <t>площа павільйона з прилеглою територією, що буде відремонтовано</t>
  </si>
  <si>
    <t>ефективності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</si>
  <si>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відділень, на рік</t>
  </si>
  <si>
    <t>середня вартість ремонту 1 кв.м вуличного павільйону, який буде відремонтовані</t>
  </si>
  <si>
    <t>середня вартість ремонту 1кв.м території, що буде облаштована бруківкою</t>
  </si>
  <si>
    <t>середня вартість ремонту 1п.м огорожі, що буде замінена</t>
  </si>
  <si>
    <t>середня вартість 1кв.м павільйона з прилеглою територією, що буде відремонтовано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</si>
  <si>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</si>
  <si>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</si>
  <si>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</si>
  <si>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Відсоток забезпечення автомобілями до потреби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</si>
  <si>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</si>
  <si>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</si>
  <si>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</si>
  <si>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</si>
  <si>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</si>
  <si>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М.П.</t>
  </si>
  <si>
    <t>площа території, що буде облаштована гумовим покриттям</t>
  </si>
  <si>
    <t>середня вартість ремонту 1кв.м території, що буде гумовим покриттям</t>
  </si>
  <si>
    <t>питома вага огорожі що буде замінена до потреби</t>
  </si>
  <si>
    <t>питома вага павільйона з прилеглою територією, що буде відремонтовано</t>
  </si>
  <si>
    <t xml:space="preserve">питома вага вуличного павільйону, який буде відремонтовані до потреби </t>
  </si>
  <si>
    <t>чисельність осіб, які потребують соціального обслуговування (надання соціальних послуг)</t>
  </si>
  <si>
    <t>Директор департаменту соціальної політики</t>
  </si>
  <si>
    <t>Т.І. Харенко</t>
  </si>
  <si>
    <t>Є. М. Данченко</t>
  </si>
  <si>
    <t>питома вага території, що буде облаштована гумовим покриттям до потреби</t>
  </si>
  <si>
    <t>питома вага території, що буде облаштована бруківкою до потреби</t>
  </si>
  <si>
    <t>Конституція України, Бюджетний кодекс України, ЗУ "Про місцеве самоврядування в Україні", постанова КМУ від 28.02.2002 № 228, Закони України "Про соціальні послуги", "Про основи соціальної захищеності інвалідів в Україні", постанова КМУ від 29.12.2009 № 1417 "Деякі питання діяльності територіальних центрів соціального обслуговування (надання соціальних послуг)", накази Міністерства  соціальної політики України від 05.10.2005 №308/519  "Про впорядкування умов оплати праці працівників закладів охорони здоров'я та установ соціального захисту населення", від 12.07.2016  № 753 "Про затвердження типового штатного нормативу чисельності працівників територіальних центрів соціального обслуговування (надання соціальних послуг)", від 15.06.2011 №239 "Про затвердження Порядку виплати надбавки за вислугу років працівникам державних та комунальних установ соціального захисту населення",рішення Черкаської міської ради від 22.08.2019 № 2-4753 «Про утворення центру комплексної реабілітації для осіб з інвалідністю «Жага життя», внесення змін до рішення Черкаської міської ради від 24.04.2017   2-1977 «Про перейменування територіального центру соціальної допомоги Соснівського району м. Черкаси та реорганізацію територіального центру соціальної допомоги Придніпровського району м. Черкаси», рішення Черкаської міської ради від 10.11.2017 № 2-2578 «Про затвердження міської соціальної програми Турбота на період з 2018 до 2022» (зі змінами); рішення Черкаської міської ради від 23.12.2021 № 16-22 «Про бюджет Черкаської міської територіальної громади на 2022 рік (23576000000)» (зі змінами).</t>
  </si>
  <si>
    <t>Забезпечення ефективного виконання завдань і функцій соціальної сфери</t>
  </si>
  <si>
    <t>Міська соціальна програма Турбота на період з 2018 до 2022</t>
  </si>
  <si>
    <t>Обсяг видатків на придбання компютерної техніки, оргтехніки, в т.ч.</t>
  </si>
  <si>
    <t>придбання  комп'ютерів</t>
  </si>
  <si>
    <t>придбання  оргтехніки</t>
  </si>
  <si>
    <t>середні витрати на придбання одного компьтера</t>
  </si>
  <si>
    <t xml:space="preserve">середні витрати на придбання одиниці оргтехніки </t>
  </si>
  <si>
    <t>середні витрати на придбання одного автомобіля</t>
  </si>
  <si>
    <t>питома вага фасаду стін , що буде утеплено до потреби</t>
  </si>
  <si>
    <t>питома вага покрівлі, що буде відремонтовано до потреби</t>
  </si>
  <si>
    <t>питома вага приміщень, що буде відремонтовано до потреби</t>
  </si>
  <si>
    <t>відсоток забезпечення компютерною технікою, оргтехнікою до потреби</t>
  </si>
  <si>
    <t>м.пог</t>
  </si>
  <si>
    <t>кількість водостічних труб (відливів) покрівлі, які будуть облаштовані</t>
  </si>
  <si>
    <t>середня вартість ремонту 1кв.м примішення, що буде відремонтовано</t>
  </si>
  <si>
    <t>середня вартість водостічних труб (відливів) покрівлі, що буде облаштовано</t>
  </si>
  <si>
    <t>кількість компютерів, що будуть придбані</t>
  </si>
  <si>
    <t>кількість оргтехніки, що буде придбана</t>
  </si>
  <si>
    <t>кількість автомобілів, що будуть придбані</t>
  </si>
  <si>
    <t>чисельність обслуговуваних на 1 штатну одиницю соціального робітника</t>
  </si>
  <si>
    <t>кв.м</t>
  </si>
  <si>
    <t>кількість водостічних труб (відливів) покрівлі, що потребує облаштування</t>
  </si>
  <si>
    <t>площа фасаду стін, що потребує утеплення</t>
  </si>
  <si>
    <t>площа вуличного павільйону, що потребує ремонту</t>
  </si>
  <si>
    <t xml:space="preserve">площа території, що потребує облаштування бруківкою </t>
  </si>
  <si>
    <t>площа території, що потребує облаштовання гумовим покриттям</t>
  </si>
  <si>
    <t>площа огорожі, що потребує заміни</t>
  </si>
  <si>
    <t>площа павільйона з прилеглою територією, що потребує ремонту</t>
  </si>
  <si>
    <t xml:space="preserve">площа приміщень, яка потребує ремонту </t>
  </si>
  <si>
    <t>площа приміщень, які будуть відремонтовані</t>
  </si>
  <si>
    <t>Капітальний ремонт прилеглої території територіального центру надання соціальних послуг м. Черкаси  за  адресою вул.Гвардійська, 7/5 (з ПКД), в т.ч.:</t>
  </si>
  <si>
    <t>середня вартість утеплення 1 кв.м фасаду стін,</t>
  </si>
  <si>
    <t>грн</t>
  </si>
  <si>
    <t>площа вуличного павільйону, що буде відремонотовано</t>
  </si>
  <si>
    <t xml:space="preserve">28.01.2022 р. № 15/28-5/01-1 </t>
  </si>
  <si>
    <t>26.01.2022 р.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</si>
</sst>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sz val="9"/>
      <name val="SansSerif"/>
      <family val="0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Fill="1" applyBorder="1" applyAlignment="1" applyProtection="1">
      <alignment horizontal="right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3" fontId="13" fillId="34" borderId="12" xfId="0" applyNumberFormat="1" applyFont="1" applyFill="1" applyBorder="1" applyAlignment="1" applyProtection="1">
      <alignment horizontal="center" vertical="center" wrapText="1"/>
      <protection/>
    </xf>
    <xf numFmtId="3" fontId="10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4" fontId="5" fillId="34" borderId="12" xfId="0" applyNumberFormat="1" applyFont="1" applyFill="1" applyBorder="1" applyAlignment="1" applyProtection="1">
      <alignment horizontal="right" vertical="center" wrapText="1"/>
      <protection/>
    </xf>
    <xf numFmtId="0" fontId="15" fillId="34" borderId="1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0" fillId="34" borderId="0" xfId="0" applyFill="1" applyAlignment="1">
      <alignment/>
    </xf>
    <xf numFmtId="4" fontId="17" fillId="34" borderId="12" xfId="0" applyNumberFormat="1" applyFont="1" applyFill="1" applyBorder="1" applyAlignment="1" applyProtection="1">
      <alignment horizontal="right" vertical="center" wrapText="1"/>
      <protection/>
    </xf>
    <xf numFmtId="0" fontId="18" fillId="34" borderId="0" xfId="0" applyFont="1" applyFill="1" applyBorder="1" applyAlignment="1" applyProtection="1">
      <alignment horizontal="left" vertical="top" wrapText="1"/>
      <protection/>
    </xf>
    <xf numFmtId="0" fontId="19" fillId="34" borderId="12" xfId="0" applyFont="1" applyFill="1" applyBorder="1" applyAlignment="1" applyProtection="1">
      <alignment horizontal="center" vertical="center" wrapText="1"/>
      <protection/>
    </xf>
    <xf numFmtId="4" fontId="0" fillId="34" borderId="0" xfId="0" applyNumberFormat="1" applyFill="1" applyAlignment="1">
      <alignment/>
    </xf>
    <xf numFmtId="0" fontId="5" fillId="34" borderId="14" xfId="0" applyFont="1" applyFill="1" applyBorder="1" applyAlignment="1" applyProtection="1">
      <alignment horizontal="left" vertical="center" wrapText="1"/>
      <protection/>
    </xf>
    <xf numFmtId="0" fontId="5" fillId="34" borderId="15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4" fontId="5" fillId="34" borderId="14" xfId="0" applyNumberFormat="1" applyFont="1" applyFill="1" applyBorder="1" applyAlignment="1" applyProtection="1">
      <alignment horizontal="right" vertical="center" wrapText="1"/>
      <protection/>
    </xf>
    <xf numFmtId="4" fontId="5" fillId="34" borderId="15" xfId="0" applyNumberFormat="1" applyFont="1" applyFill="1" applyBorder="1" applyAlignment="1" applyProtection="1">
      <alignment horizontal="right" vertical="center" wrapText="1"/>
      <protection/>
    </xf>
    <xf numFmtId="4" fontId="5" fillId="34" borderId="12" xfId="0" applyNumberFormat="1" applyFont="1" applyFill="1" applyBorder="1" applyAlignment="1" applyProtection="1">
      <alignment horizontal="right" vertical="center" wrapText="1"/>
      <protection/>
    </xf>
    <xf numFmtId="0" fontId="5" fillId="34" borderId="16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3" fontId="13" fillId="34" borderId="14" xfId="0" applyNumberFormat="1" applyFont="1" applyFill="1" applyBorder="1" applyAlignment="1" applyProtection="1">
      <alignment horizontal="center" vertical="center" wrapText="1"/>
      <protection/>
    </xf>
    <xf numFmtId="3" fontId="13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10" fillId="34" borderId="12" xfId="0" applyFont="1" applyFill="1" applyBorder="1" applyAlignment="1" applyProtection="1">
      <alignment horizontal="left" vertical="top" wrapText="1"/>
      <protection/>
    </xf>
    <xf numFmtId="0" fontId="15" fillId="34" borderId="12" xfId="0" applyFont="1" applyFill="1" applyBorder="1" applyAlignment="1" applyProtection="1">
      <alignment horizontal="center" vertical="center" wrapText="1"/>
      <protection/>
    </xf>
    <xf numFmtId="4" fontId="17" fillId="34" borderId="12" xfId="0" applyNumberFormat="1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9" fillId="34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tabSelected="1" zoomScalePageLayoutView="0" workbookViewId="0" topLeftCell="B121">
      <selection activeCell="C148" sqref="C148:E14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33.140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  <col min="15" max="15" width="10.140625" style="0" bestFit="1" customWidth="1"/>
    <col min="16" max="16" width="12.28125" style="0" bestFit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52" t="s">
        <v>0</v>
      </c>
      <c r="K1" s="52"/>
      <c r="L1" s="52"/>
      <c r="M1" s="1"/>
    </row>
    <row r="2" spans="1:13" ht="35.25" customHeight="1">
      <c r="A2" s="1"/>
      <c r="B2" s="1"/>
      <c r="C2" s="1"/>
      <c r="D2" s="1"/>
      <c r="E2" s="1"/>
      <c r="F2" s="1"/>
      <c r="G2" s="1"/>
      <c r="H2" s="1"/>
      <c r="I2" s="1"/>
      <c r="J2" s="53" t="s">
        <v>1</v>
      </c>
      <c r="K2" s="53"/>
      <c r="L2" s="53"/>
      <c r="M2" s="1"/>
    </row>
    <row r="3" spans="1:13" ht="13.5" customHeight="1">
      <c r="A3" s="1"/>
      <c r="B3" s="1"/>
      <c r="C3" s="1"/>
      <c r="D3" s="1"/>
      <c r="E3" s="1"/>
      <c r="F3" s="1"/>
      <c r="G3" s="54" t="s">
        <v>2</v>
      </c>
      <c r="H3" s="54"/>
      <c r="I3" s="54"/>
      <c r="J3" s="54"/>
      <c r="K3" s="54"/>
      <c r="L3" s="54"/>
      <c r="M3" s="1"/>
    </row>
    <row r="4" spans="1:13" ht="13.5" customHeight="1">
      <c r="A4" s="1"/>
      <c r="B4" s="1"/>
      <c r="C4" s="1"/>
      <c r="D4" s="1"/>
      <c r="E4" s="1"/>
      <c r="F4" s="1"/>
      <c r="G4" s="55" t="s">
        <v>3</v>
      </c>
      <c r="H4" s="55"/>
      <c r="I4" s="55"/>
      <c r="J4" s="55"/>
      <c r="K4" s="55"/>
      <c r="L4" s="55"/>
      <c r="M4" s="1"/>
    </row>
    <row r="5" spans="1:13" ht="27" customHeight="1">
      <c r="A5" s="1"/>
      <c r="B5" s="1"/>
      <c r="C5" s="1"/>
      <c r="D5" s="1"/>
      <c r="E5" s="1"/>
      <c r="F5" s="1"/>
      <c r="G5" s="56" t="s">
        <v>4</v>
      </c>
      <c r="H5" s="56"/>
      <c r="I5" s="56"/>
      <c r="J5" s="56"/>
      <c r="K5" s="56"/>
      <c r="L5" s="56"/>
      <c r="M5" s="1"/>
    </row>
    <row r="6" spans="1:13" ht="9.75" customHeight="1">
      <c r="A6" s="1"/>
      <c r="B6" s="1"/>
      <c r="C6" s="1"/>
      <c r="D6" s="1"/>
      <c r="E6" s="1"/>
      <c r="F6" s="1"/>
      <c r="G6" s="57" t="s">
        <v>5</v>
      </c>
      <c r="H6" s="57"/>
      <c r="I6" s="57"/>
      <c r="J6" s="57"/>
      <c r="K6" s="57"/>
      <c r="L6" s="57"/>
      <c r="M6" s="1"/>
    </row>
    <row r="7" spans="1:13" ht="10.5" customHeight="1">
      <c r="A7" s="1"/>
      <c r="B7" s="1"/>
      <c r="C7" s="1"/>
      <c r="D7" s="1"/>
      <c r="E7" s="1"/>
      <c r="F7" s="1"/>
      <c r="G7" s="58" t="s">
        <v>6</v>
      </c>
      <c r="H7" s="58"/>
      <c r="I7" s="58"/>
      <c r="J7" s="58"/>
      <c r="K7" s="58"/>
      <c r="L7" s="58"/>
      <c r="M7" s="1"/>
    </row>
    <row r="8" spans="1:13" ht="9.75" customHeight="1">
      <c r="A8" s="1"/>
      <c r="B8" s="1"/>
      <c r="C8" s="1"/>
      <c r="D8" s="1"/>
      <c r="E8" s="1"/>
      <c r="F8" s="1"/>
      <c r="G8" s="57" t="s">
        <v>7</v>
      </c>
      <c r="H8" s="57"/>
      <c r="I8" s="57"/>
      <c r="J8" s="57"/>
      <c r="K8" s="57"/>
      <c r="L8" s="57"/>
      <c r="M8" s="1"/>
    </row>
    <row r="9" spans="1:13" ht="16.5" customHeight="1">
      <c r="A9" s="1"/>
      <c r="B9" s="1"/>
      <c r="C9" s="1"/>
      <c r="D9" s="1"/>
      <c r="E9" s="1"/>
      <c r="F9" s="1"/>
      <c r="G9" s="59" t="s">
        <v>159</v>
      </c>
      <c r="H9" s="59"/>
      <c r="I9" s="59"/>
      <c r="J9" s="59"/>
      <c r="K9" s="59"/>
      <c r="L9" s="59"/>
      <c r="M9" s="1"/>
    </row>
    <row r="10" spans="1:13" ht="21.75" customHeight="1">
      <c r="A10" s="1"/>
      <c r="B10" s="60" t="s">
        <v>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1"/>
    </row>
    <row r="11" spans="1:13" ht="17.25" customHeight="1">
      <c r="A11" s="1"/>
      <c r="B11" s="61" t="s">
        <v>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1"/>
    </row>
    <row r="12" spans="1:13" ht="18" customHeight="1">
      <c r="A12" s="1"/>
      <c r="B12" s="2" t="s">
        <v>10</v>
      </c>
      <c r="C12" s="3" t="s">
        <v>11</v>
      </c>
      <c r="D12" s="59" t="s">
        <v>4</v>
      </c>
      <c r="E12" s="59"/>
      <c r="F12" s="59"/>
      <c r="G12" s="59"/>
      <c r="H12" s="59"/>
      <c r="I12" s="59"/>
      <c r="J12" s="59"/>
      <c r="K12" s="59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62" t="s">
        <v>14</v>
      </c>
      <c r="E13" s="62"/>
      <c r="F13" s="62"/>
      <c r="G13" s="62"/>
      <c r="H13" s="62"/>
      <c r="I13" s="62"/>
      <c r="J13" s="62"/>
      <c r="K13" s="62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59" t="s">
        <v>4</v>
      </c>
      <c r="E14" s="59"/>
      <c r="F14" s="59"/>
      <c r="G14" s="59"/>
      <c r="H14" s="59"/>
      <c r="I14" s="59"/>
      <c r="J14" s="59"/>
      <c r="K14" s="59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62" t="s">
        <v>18</v>
      </c>
      <c r="E15" s="62"/>
      <c r="F15" s="62"/>
      <c r="G15" s="62"/>
      <c r="H15" s="62"/>
      <c r="I15" s="62"/>
      <c r="J15" s="62"/>
      <c r="K15" s="62"/>
      <c r="L15" s="6" t="s">
        <v>15</v>
      </c>
      <c r="M15" s="1"/>
    </row>
    <row r="16" spans="1:13" ht="36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63" t="s">
        <v>23</v>
      </c>
      <c r="G16" s="63"/>
      <c r="H16" s="63"/>
      <c r="I16" s="63"/>
      <c r="J16" s="63"/>
      <c r="K16" s="63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62" t="s">
        <v>27</v>
      </c>
      <c r="G17" s="62"/>
      <c r="H17" s="62"/>
      <c r="I17" s="62"/>
      <c r="J17" s="62"/>
      <c r="K17" s="62"/>
      <c r="L17" s="5" t="s">
        <v>28</v>
      </c>
      <c r="M17" s="1"/>
    </row>
    <row r="18" spans="1:13" ht="39.75" customHeight="1">
      <c r="A18" s="1"/>
      <c r="B18" s="64" t="s">
        <v>29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1"/>
    </row>
    <row r="19" spans="1:13" ht="18" customHeight="1">
      <c r="A19" s="1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1"/>
    </row>
    <row r="20" spans="1:13" ht="120.75" customHeight="1">
      <c r="A20" s="1"/>
      <c r="B20" s="59" t="s">
        <v>124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1"/>
    </row>
    <row r="21" spans="1:13" ht="25.5" customHeight="1">
      <c r="A21" s="1"/>
      <c r="B21" s="66" t="s">
        <v>31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1"/>
    </row>
    <row r="22" spans="1:13" ht="25.5" customHeight="1">
      <c r="A22" s="1"/>
      <c r="B22" s="11" t="s">
        <v>32</v>
      </c>
      <c r="C22" s="67" t="s">
        <v>33</v>
      </c>
      <c r="D22" s="67"/>
      <c r="E22" s="67"/>
      <c r="F22" s="67"/>
      <c r="G22" s="67"/>
      <c r="H22" s="67"/>
      <c r="I22" s="67"/>
      <c r="J22" s="67"/>
      <c r="K22" s="67"/>
      <c r="L22" s="67"/>
      <c r="M22" s="1"/>
    </row>
    <row r="23" spans="1:13" ht="13.5" customHeight="1">
      <c r="A23" s="1"/>
      <c r="B23" s="27">
        <v>1</v>
      </c>
      <c r="C23" s="68" t="s">
        <v>125</v>
      </c>
      <c r="D23" s="69"/>
      <c r="E23" s="69"/>
      <c r="F23" s="69"/>
      <c r="G23" s="69"/>
      <c r="H23" s="69"/>
      <c r="I23" s="69"/>
      <c r="J23" s="69"/>
      <c r="K23" s="69"/>
      <c r="L23" s="69"/>
      <c r="M23" s="70"/>
    </row>
    <row r="24" spans="1:13" ht="24.75" customHeight="1">
      <c r="A24" s="1"/>
      <c r="B24" s="66" t="s">
        <v>34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1"/>
    </row>
    <row r="25" spans="1:13" ht="21.75" customHeight="1">
      <c r="A25" s="1"/>
      <c r="B25" s="59" t="s">
        <v>35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"/>
    </row>
    <row r="26" spans="1:13" ht="24.75" customHeight="1">
      <c r="A26" s="1"/>
      <c r="B26" s="66" t="s">
        <v>36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1"/>
    </row>
    <row r="27" spans="1:13" ht="25.5" customHeight="1">
      <c r="A27" s="1"/>
      <c r="B27" s="11" t="s">
        <v>32</v>
      </c>
      <c r="C27" s="67" t="s">
        <v>37</v>
      </c>
      <c r="D27" s="67"/>
      <c r="E27" s="67"/>
      <c r="F27" s="67"/>
      <c r="G27" s="67"/>
      <c r="H27" s="67"/>
      <c r="I27" s="67"/>
      <c r="J27" s="67"/>
      <c r="K27" s="67"/>
      <c r="L27" s="67"/>
      <c r="M27" s="1"/>
    </row>
    <row r="28" spans="1:13" ht="24" customHeight="1">
      <c r="A28" s="1"/>
      <c r="B28" s="11" t="s">
        <v>38</v>
      </c>
      <c r="C28" s="71" t="s">
        <v>39</v>
      </c>
      <c r="D28" s="71"/>
      <c r="E28" s="71"/>
      <c r="F28" s="71"/>
      <c r="G28" s="71"/>
      <c r="H28" s="71"/>
      <c r="I28" s="71"/>
      <c r="J28" s="71"/>
      <c r="K28" s="71"/>
      <c r="L28" s="71"/>
      <c r="M28" s="1"/>
    </row>
    <row r="29" spans="1:13" ht="20.25" customHeight="1">
      <c r="A29" s="1"/>
      <c r="B29" s="66" t="s">
        <v>40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41</v>
      </c>
      <c r="M30" s="1"/>
    </row>
    <row r="31" spans="1:13" ht="25.5" customHeight="1">
      <c r="A31" s="1"/>
      <c r="B31" s="11" t="s">
        <v>32</v>
      </c>
      <c r="C31" s="67" t="s">
        <v>42</v>
      </c>
      <c r="D31" s="67"/>
      <c r="E31" s="67"/>
      <c r="F31" s="67"/>
      <c r="G31" s="67"/>
      <c r="H31" s="67" t="s">
        <v>43</v>
      </c>
      <c r="I31" s="67"/>
      <c r="J31" s="67"/>
      <c r="K31" s="11" t="s">
        <v>44</v>
      </c>
      <c r="L31" s="11" t="s">
        <v>45</v>
      </c>
      <c r="M31" s="1"/>
    </row>
    <row r="32" spans="1:13" ht="13.5" customHeight="1">
      <c r="A32" s="1"/>
      <c r="B32" s="13" t="s">
        <v>38</v>
      </c>
      <c r="C32" s="72" t="s">
        <v>46</v>
      </c>
      <c r="D32" s="72"/>
      <c r="E32" s="72"/>
      <c r="F32" s="72"/>
      <c r="G32" s="72"/>
      <c r="H32" s="72" t="s">
        <v>47</v>
      </c>
      <c r="I32" s="72"/>
      <c r="J32" s="72"/>
      <c r="K32" s="13" t="s">
        <v>48</v>
      </c>
      <c r="L32" s="13" t="s">
        <v>49</v>
      </c>
      <c r="M32" s="1"/>
    </row>
    <row r="33" spans="1:13" ht="31.5" customHeight="1">
      <c r="A33" s="1"/>
      <c r="B33" s="11" t="s">
        <v>38</v>
      </c>
      <c r="C33" s="50" t="s">
        <v>39</v>
      </c>
      <c r="D33" s="50"/>
      <c r="E33" s="50"/>
      <c r="F33" s="50"/>
      <c r="G33" s="50"/>
      <c r="H33" s="73">
        <f>2126628+125620+22142729</f>
        <v>24394977</v>
      </c>
      <c r="I33" s="73"/>
      <c r="J33" s="73"/>
      <c r="K33" s="14">
        <v>553641</v>
      </c>
      <c r="L33" s="14">
        <f>H33+K33</f>
        <v>24948618</v>
      </c>
      <c r="M33" s="1"/>
    </row>
    <row r="34" spans="1:13" ht="26.25" customHeight="1">
      <c r="A34" s="1"/>
      <c r="B34" s="11" t="s">
        <v>46</v>
      </c>
      <c r="C34" s="50" t="s">
        <v>50</v>
      </c>
      <c r="D34" s="50"/>
      <c r="E34" s="50"/>
      <c r="F34" s="50"/>
      <c r="G34" s="50"/>
      <c r="H34" s="73">
        <v>0</v>
      </c>
      <c r="I34" s="73"/>
      <c r="J34" s="73"/>
      <c r="K34" s="14">
        <v>900000</v>
      </c>
      <c r="L34" s="14">
        <v>900000</v>
      </c>
      <c r="M34" s="1"/>
    </row>
    <row r="35" spans="1:13" ht="26.25" customHeight="1">
      <c r="A35" s="1"/>
      <c r="B35" s="11" t="s">
        <v>47</v>
      </c>
      <c r="C35" s="50" t="s">
        <v>51</v>
      </c>
      <c r="D35" s="50"/>
      <c r="E35" s="50"/>
      <c r="F35" s="50"/>
      <c r="G35" s="50"/>
      <c r="H35" s="73">
        <v>0</v>
      </c>
      <c r="I35" s="73"/>
      <c r="J35" s="73"/>
      <c r="K35" s="14">
        <v>9052700</v>
      </c>
      <c r="L35" s="14">
        <v>9052700</v>
      </c>
      <c r="M35" s="1"/>
    </row>
    <row r="36" spans="1:13" ht="19.5" customHeight="1" hidden="1">
      <c r="A36" s="1"/>
      <c r="B36" s="28"/>
      <c r="C36" s="50"/>
      <c r="D36" s="50"/>
      <c r="E36" s="50"/>
      <c r="F36" s="50"/>
      <c r="G36" s="50"/>
      <c r="H36" s="73"/>
      <c r="I36" s="73"/>
      <c r="J36" s="73"/>
      <c r="K36" s="14"/>
      <c r="L36" s="14"/>
      <c r="M36" s="1"/>
    </row>
    <row r="37" spans="1:13" ht="13.5" customHeight="1">
      <c r="A37" s="1"/>
      <c r="B37" s="67" t="s">
        <v>45</v>
      </c>
      <c r="C37" s="67"/>
      <c r="D37" s="67"/>
      <c r="E37" s="67"/>
      <c r="F37" s="67"/>
      <c r="G37" s="67"/>
      <c r="H37" s="74">
        <v>24394977</v>
      </c>
      <c r="I37" s="74"/>
      <c r="J37" s="74"/>
      <c r="K37" s="15">
        <v>10506341</v>
      </c>
      <c r="L37" s="15">
        <v>34901318</v>
      </c>
      <c r="M37" s="1"/>
    </row>
    <row r="38" spans="1:13" ht="20.25" customHeight="1">
      <c r="A38" s="1"/>
      <c r="B38" s="66" t="s">
        <v>53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2" t="s">
        <v>41</v>
      </c>
      <c r="M39" s="1"/>
    </row>
    <row r="40" spans="1:13" ht="27" customHeight="1">
      <c r="A40" s="1"/>
      <c r="B40" s="11" t="s">
        <v>32</v>
      </c>
      <c r="C40" s="67" t="s">
        <v>54</v>
      </c>
      <c r="D40" s="67"/>
      <c r="E40" s="67"/>
      <c r="F40" s="67"/>
      <c r="G40" s="67"/>
      <c r="H40" s="67"/>
      <c r="I40" s="67" t="s">
        <v>43</v>
      </c>
      <c r="J40" s="67"/>
      <c r="K40" s="11" t="s">
        <v>44</v>
      </c>
      <c r="L40" s="11" t="s">
        <v>45</v>
      </c>
      <c r="M40" s="1"/>
    </row>
    <row r="41" spans="1:13" ht="13.5" customHeight="1">
      <c r="A41" s="1"/>
      <c r="B41" s="13" t="s">
        <v>38</v>
      </c>
      <c r="C41" s="72" t="s">
        <v>46</v>
      </c>
      <c r="D41" s="72"/>
      <c r="E41" s="72"/>
      <c r="F41" s="72"/>
      <c r="G41" s="72"/>
      <c r="H41" s="72"/>
      <c r="I41" s="72" t="s">
        <v>47</v>
      </c>
      <c r="J41" s="72"/>
      <c r="K41" s="13" t="s">
        <v>48</v>
      </c>
      <c r="L41" s="13" t="s">
        <v>49</v>
      </c>
      <c r="M41" s="1"/>
    </row>
    <row r="42" spans="1:13" ht="13.5" customHeight="1">
      <c r="A42" s="1"/>
      <c r="B42" s="29">
        <v>1</v>
      </c>
      <c r="C42" s="76" t="s">
        <v>126</v>
      </c>
      <c r="D42" s="76"/>
      <c r="E42" s="76"/>
      <c r="F42" s="76"/>
      <c r="G42" s="76"/>
      <c r="H42" s="77"/>
      <c r="I42" s="78">
        <v>2126628</v>
      </c>
      <c r="J42" s="79"/>
      <c r="K42" s="30"/>
      <c r="L42" s="30">
        <f>I42</f>
        <v>2126628</v>
      </c>
      <c r="M42" s="1"/>
    </row>
    <row r="43" spans="1:13" ht="27.75" customHeight="1">
      <c r="A43" s="1"/>
      <c r="B43" s="29">
        <v>2</v>
      </c>
      <c r="C43" s="76" t="s">
        <v>52</v>
      </c>
      <c r="D43" s="76"/>
      <c r="E43" s="76"/>
      <c r="F43" s="76"/>
      <c r="G43" s="76"/>
      <c r="H43" s="77"/>
      <c r="I43" s="78">
        <v>125620</v>
      </c>
      <c r="J43" s="79"/>
      <c r="K43" s="30"/>
      <c r="L43" s="30">
        <f>I43</f>
        <v>125620</v>
      </c>
      <c r="M43" s="1"/>
    </row>
    <row r="44" spans="1:13" ht="13.5" customHeight="1">
      <c r="A44" s="1"/>
      <c r="B44" s="16" t="s">
        <v>6</v>
      </c>
      <c r="C44" s="67" t="s">
        <v>45</v>
      </c>
      <c r="D44" s="67"/>
      <c r="E44" s="67"/>
      <c r="F44" s="67"/>
      <c r="G44" s="67"/>
      <c r="H44" s="67"/>
      <c r="I44" s="75">
        <f>I43+I42</f>
        <v>2252248</v>
      </c>
      <c r="J44" s="75"/>
      <c r="K44" s="31" t="s">
        <v>6</v>
      </c>
      <c r="L44" s="30">
        <f>I44</f>
        <v>2252248</v>
      </c>
      <c r="M44" s="1"/>
    </row>
    <row r="45" spans="1:13" ht="18.75" customHeight="1">
      <c r="A45" s="1"/>
      <c r="B45" s="66" t="s">
        <v>55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1"/>
    </row>
    <row r="46" spans="1:13" ht="25.5" customHeight="1">
      <c r="A46" s="1"/>
      <c r="B46" s="11" t="s">
        <v>32</v>
      </c>
      <c r="C46" s="67" t="s">
        <v>56</v>
      </c>
      <c r="D46" s="67"/>
      <c r="E46" s="11" t="s">
        <v>57</v>
      </c>
      <c r="F46" s="67" t="s">
        <v>58</v>
      </c>
      <c r="G46" s="67"/>
      <c r="H46" s="67"/>
      <c r="I46" s="67" t="s">
        <v>43</v>
      </c>
      <c r="J46" s="67"/>
      <c r="K46" s="11" t="s">
        <v>44</v>
      </c>
      <c r="L46" s="11" t="s">
        <v>45</v>
      </c>
      <c r="M46" s="1"/>
    </row>
    <row r="47" spans="1:13" ht="13.5" customHeight="1">
      <c r="A47" s="1"/>
      <c r="B47" s="13" t="s">
        <v>38</v>
      </c>
      <c r="C47" s="72" t="s">
        <v>46</v>
      </c>
      <c r="D47" s="72"/>
      <c r="E47" s="13" t="s">
        <v>47</v>
      </c>
      <c r="F47" s="72" t="s">
        <v>48</v>
      </c>
      <c r="G47" s="72"/>
      <c r="H47" s="72"/>
      <c r="I47" s="72" t="s">
        <v>49</v>
      </c>
      <c r="J47" s="72"/>
      <c r="K47" s="13" t="s">
        <v>59</v>
      </c>
      <c r="L47" s="13" t="s">
        <v>60</v>
      </c>
      <c r="M47" s="1"/>
    </row>
    <row r="48" spans="1:13" ht="13.5" customHeight="1" hidden="1">
      <c r="A48" s="1"/>
      <c r="B48" s="13" t="s">
        <v>38</v>
      </c>
      <c r="C48" s="72" t="s">
        <v>46</v>
      </c>
      <c r="D48" s="72"/>
      <c r="E48" s="13" t="s">
        <v>47</v>
      </c>
      <c r="F48" s="72" t="s">
        <v>48</v>
      </c>
      <c r="G48" s="72"/>
      <c r="H48" s="72"/>
      <c r="I48" s="72" t="s">
        <v>49</v>
      </c>
      <c r="J48" s="72"/>
      <c r="K48" s="13" t="s">
        <v>59</v>
      </c>
      <c r="L48" s="13" t="s">
        <v>60</v>
      </c>
      <c r="M48" s="1"/>
    </row>
    <row r="49" spans="1:13" ht="13.5" customHeight="1">
      <c r="A49" s="1"/>
      <c r="B49" s="17" t="s">
        <v>38</v>
      </c>
      <c r="C49" s="80" t="s">
        <v>61</v>
      </c>
      <c r="D49" s="80"/>
      <c r="E49" s="18" t="s">
        <v>6</v>
      </c>
      <c r="F49" s="81" t="s">
        <v>6</v>
      </c>
      <c r="G49" s="81"/>
      <c r="H49" s="81"/>
      <c r="I49" s="81" t="s">
        <v>6</v>
      </c>
      <c r="J49" s="81"/>
      <c r="K49" s="18" t="s">
        <v>6</v>
      </c>
      <c r="L49" s="18" t="s">
        <v>6</v>
      </c>
      <c r="M49" s="1"/>
    </row>
    <row r="50" spans="1:13" ht="24" customHeight="1">
      <c r="A50" s="1"/>
      <c r="B50" s="18" t="s">
        <v>6</v>
      </c>
      <c r="C50" s="50" t="s">
        <v>62</v>
      </c>
      <c r="D50" s="50"/>
      <c r="E50" s="11" t="s">
        <v>63</v>
      </c>
      <c r="F50" s="50" t="s">
        <v>64</v>
      </c>
      <c r="G50" s="50"/>
      <c r="H50" s="50"/>
      <c r="I50" s="51">
        <v>1</v>
      </c>
      <c r="J50" s="51"/>
      <c r="K50" s="19">
        <v>0</v>
      </c>
      <c r="L50" s="19">
        <v>1</v>
      </c>
      <c r="M50" s="1"/>
    </row>
    <row r="51" spans="1:13" ht="13.5" customHeight="1">
      <c r="A51" s="1"/>
      <c r="B51" s="18" t="s">
        <v>6</v>
      </c>
      <c r="C51" s="50" t="s">
        <v>65</v>
      </c>
      <c r="D51" s="50"/>
      <c r="E51" s="11" t="s">
        <v>63</v>
      </c>
      <c r="F51" s="50" t="s">
        <v>66</v>
      </c>
      <c r="G51" s="50"/>
      <c r="H51" s="50"/>
      <c r="I51" s="51">
        <v>164</v>
      </c>
      <c r="J51" s="51"/>
      <c r="K51" s="19">
        <v>0</v>
      </c>
      <c r="L51" s="19">
        <v>164</v>
      </c>
      <c r="M51" s="1"/>
    </row>
    <row r="52" spans="1:13" ht="13.5" customHeight="1">
      <c r="A52" s="1"/>
      <c r="B52" s="34" t="s">
        <v>6</v>
      </c>
      <c r="C52" s="50" t="s">
        <v>67</v>
      </c>
      <c r="D52" s="50"/>
      <c r="E52" s="11" t="s">
        <v>157</v>
      </c>
      <c r="F52" s="50" t="s">
        <v>69</v>
      </c>
      <c r="G52" s="50"/>
      <c r="H52" s="50"/>
      <c r="I52" s="51">
        <f>H37</f>
        <v>24394977</v>
      </c>
      <c r="J52" s="51"/>
      <c r="K52" s="19">
        <v>553641</v>
      </c>
      <c r="L52" s="19">
        <f>K52+I52</f>
        <v>24948618</v>
      </c>
      <c r="M52" s="1"/>
    </row>
    <row r="53" spans="1:13" ht="13.5" customHeight="1">
      <c r="A53" s="1"/>
      <c r="B53" s="18" t="s">
        <v>6</v>
      </c>
      <c r="C53" s="50" t="s">
        <v>70</v>
      </c>
      <c r="D53" s="50"/>
      <c r="E53" s="11" t="s">
        <v>71</v>
      </c>
      <c r="F53" s="50" t="s">
        <v>66</v>
      </c>
      <c r="G53" s="50"/>
      <c r="H53" s="50"/>
      <c r="I53" s="82">
        <v>93</v>
      </c>
      <c r="J53" s="82"/>
      <c r="K53" s="24">
        <v>0</v>
      </c>
      <c r="L53" s="19">
        <f>I53</f>
        <v>93</v>
      </c>
      <c r="M53" s="1"/>
    </row>
    <row r="54" spans="1:13" ht="13.5" customHeight="1">
      <c r="A54" s="1"/>
      <c r="B54" s="18" t="s">
        <v>6</v>
      </c>
      <c r="C54" s="50" t="s">
        <v>72</v>
      </c>
      <c r="D54" s="50"/>
      <c r="E54" s="11" t="s">
        <v>71</v>
      </c>
      <c r="F54" s="50" t="s">
        <v>66</v>
      </c>
      <c r="G54" s="50"/>
      <c r="H54" s="50"/>
      <c r="I54" s="82">
        <v>2</v>
      </c>
      <c r="J54" s="82"/>
      <c r="K54" s="24">
        <v>0</v>
      </c>
      <c r="L54" s="19">
        <f>I54</f>
        <v>2</v>
      </c>
      <c r="M54" s="1"/>
    </row>
    <row r="55" spans="1:13" ht="13.5" customHeight="1">
      <c r="A55" s="1"/>
      <c r="B55" s="18" t="s">
        <v>6</v>
      </c>
      <c r="C55" s="50" t="s">
        <v>73</v>
      </c>
      <c r="D55" s="50"/>
      <c r="E55" s="11" t="s">
        <v>71</v>
      </c>
      <c r="F55" s="50" t="s">
        <v>66</v>
      </c>
      <c r="G55" s="50"/>
      <c r="H55" s="50"/>
      <c r="I55" s="82">
        <v>7.5</v>
      </c>
      <c r="J55" s="82"/>
      <c r="K55" s="24">
        <v>0</v>
      </c>
      <c r="L55" s="19">
        <f>I55</f>
        <v>7.5</v>
      </c>
      <c r="M55" s="1"/>
    </row>
    <row r="56" spans="1:13" ht="13.5" customHeight="1">
      <c r="A56" s="1"/>
      <c r="B56" s="18" t="s">
        <v>6</v>
      </c>
      <c r="C56" s="50" t="s">
        <v>74</v>
      </c>
      <c r="D56" s="50"/>
      <c r="E56" s="11" t="s">
        <v>71</v>
      </c>
      <c r="F56" s="50" t="s">
        <v>66</v>
      </c>
      <c r="G56" s="50"/>
      <c r="H56" s="50"/>
      <c r="I56" s="82">
        <f>131-I53-I54</f>
        <v>36</v>
      </c>
      <c r="J56" s="82"/>
      <c r="K56" s="24">
        <v>0</v>
      </c>
      <c r="L56" s="19">
        <f>I56</f>
        <v>36</v>
      </c>
      <c r="M56" s="1"/>
    </row>
    <row r="57" spans="1:13" ht="13.5" customHeight="1">
      <c r="A57" s="1"/>
      <c r="B57" s="18" t="s">
        <v>6</v>
      </c>
      <c r="C57" s="50" t="s">
        <v>75</v>
      </c>
      <c r="D57" s="50"/>
      <c r="E57" s="11" t="s">
        <v>71</v>
      </c>
      <c r="F57" s="50" t="s">
        <v>66</v>
      </c>
      <c r="G57" s="50"/>
      <c r="H57" s="50"/>
      <c r="I57" s="82">
        <f>25.5</f>
        <v>25.5</v>
      </c>
      <c r="J57" s="82"/>
      <c r="K57" s="24">
        <v>0</v>
      </c>
      <c r="L57" s="19">
        <f>I57</f>
        <v>25.5</v>
      </c>
      <c r="M57" s="1"/>
    </row>
    <row r="58" spans="1:13" ht="13.5" customHeight="1">
      <c r="A58" s="1"/>
      <c r="B58" s="18" t="s">
        <v>6</v>
      </c>
      <c r="C58" s="45" t="s">
        <v>127</v>
      </c>
      <c r="D58" s="45"/>
      <c r="E58" s="11" t="s">
        <v>157</v>
      </c>
      <c r="F58" s="50" t="s">
        <v>76</v>
      </c>
      <c r="G58" s="50"/>
      <c r="H58" s="50"/>
      <c r="I58" s="90">
        <v>0</v>
      </c>
      <c r="J58" s="90"/>
      <c r="K58" s="23">
        <v>200000</v>
      </c>
      <c r="L58" s="19">
        <v>200000</v>
      </c>
      <c r="M58" s="1"/>
    </row>
    <row r="59" spans="1:13" ht="13.5" customHeight="1">
      <c r="A59" s="1"/>
      <c r="B59" s="18"/>
      <c r="C59" s="45" t="s">
        <v>128</v>
      </c>
      <c r="D59" s="45"/>
      <c r="E59" s="11" t="s">
        <v>157</v>
      </c>
      <c r="F59" s="50" t="s">
        <v>76</v>
      </c>
      <c r="G59" s="50"/>
      <c r="H59" s="50"/>
      <c r="I59" s="90">
        <v>0</v>
      </c>
      <c r="J59" s="90"/>
      <c r="K59" s="23">
        <v>160000</v>
      </c>
      <c r="L59" s="19">
        <v>160000</v>
      </c>
      <c r="M59" s="1"/>
    </row>
    <row r="60" spans="1:13" ht="13.5" customHeight="1">
      <c r="A60" s="1"/>
      <c r="B60" s="18"/>
      <c r="C60" s="45" t="s">
        <v>129</v>
      </c>
      <c r="D60" s="45"/>
      <c r="E60" s="11" t="s">
        <v>157</v>
      </c>
      <c r="F60" s="50" t="s">
        <v>76</v>
      </c>
      <c r="G60" s="50"/>
      <c r="H60" s="50"/>
      <c r="I60" s="90">
        <v>0</v>
      </c>
      <c r="J60" s="90"/>
      <c r="K60" s="23">
        <v>40000</v>
      </c>
      <c r="L60" s="19">
        <v>40000</v>
      </c>
      <c r="M60" s="1"/>
    </row>
    <row r="61" spans="1:13" ht="13.5" customHeight="1" hidden="1">
      <c r="A61" s="1"/>
      <c r="B61" s="18" t="s">
        <v>6</v>
      </c>
      <c r="C61" s="83"/>
      <c r="D61" s="83"/>
      <c r="E61" s="11" t="s">
        <v>157</v>
      </c>
      <c r="F61" s="50"/>
      <c r="G61" s="50"/>
      <c r="H61" s="50"/>
      <c r="I61" s="51"/>
      <c r="J61" s="51"/>
      <c r="K61" s="21"/>
      <c r="L61" s="19"/>
      <c r="M61" s="1"/>
    </row>
    <row r="62" spans="1:13" ht="13.5" customHeight="1">
      <c r="A62" s="1"/>
      <c r="B62" s="18" t="s">
        <v>6</v>
      </c>
      <c r="C62" s="50" t="s">
        <v>77</v>
      </c>
      <c r="D62" s="50"/>
      <c r="E62" s="11" t="s">
        <v>157</v>
      </c>
      <c r="F62" s="50" t="s">
        <v>76</v>
      </c>
      <c r="G62" s="50"/>
      <c r="H62" s="50"/>
      <c r="I62" s="51">
        <v>0</v>
      </c>
      <c r="J62" s="51"/>
      <c r="K62" s="21">
        <v>700000</v>
      </c>
      <c r="L62" s="19">
        <v>700000</v>
      </c>
      <c r="M62" s="1"/>
    </row>
    <row r="63" spans="1:13" ht="13.5" customHeight="1">
      <c r="A63" s="1"/>
      <c r="B63" s="18" t="s">
        <v>6</v>
      </c>
      <c r="C63" s="50" t="s">
        <v>78</v>
      </c>
      <c r="D63" s="50"/>
      <c r="E63" s="11" t="s">
        <v>63</v>
      </c>
      <c r="F63" s="50" t="s">
        <v>76</v>
      </c>
      <c r="G63" s="50"/>
      <c r="H63" s="50"/>
      <c r="I63" s="51">
        <v>0</v>
      </c>
      <c r="J63" s="51"/>
      <c r="K63" s="19">
        <v>1</v>
      </c>
      <c r="L63" s="19">
        <v>1</v>
      </c>
      <c r="M63" s="1"/>
    </row>
    <row r="64" spans="1:13" ht="24" customHeight="1">
      <c r="A64" s="1"/>
      <c r="B64" s="18" t="s">
        <v>6</v>
      </c>
      <c r="C64" s="50" t="s">
        <v>79</v>
      </c>
      <c r="D64" s="50"/>
      <c r="E64" s="11" t="s">
        <v>157</v>
      </c>
      <c r="F64" s="50" t="s">
        <v>69</v>
      </c>
      <c r="G64" s="50"/>
      <c r="H64" s="50"/>
      <c r="I64" s="51">
        <v>0</v>
      </c>
      <c r="J64" s="51"/>
      <c r="K64" s="19">
        <v>9052700</v>
      </c>
      <c r="L64" s="19">
        <v>9052700</v>
      </c>
      <c r="M64" s="1"/>
    </row>
    <row r="65" spans="1:13" ht="36" customHeight="1">
      <c r="A65" s="1"/>
      <c r="B65" s="18" t="s">
        <v>6</v>
      </c>
      <c r="C65" s="50" t="s">
        <v>80</v>
      </c>
      <c r="D65" s="50"/>
      <c r="E65" s="11" t="s">
        <v>157</v>
      </c>
      <c r="F65" s="50" t="s">
        <v>69</v>
      </c>
      <c r="G65" s="50"/>
      <c r="H65" s="50"/>
      <c r="I65" s="51">
        <v>0</v>
      </c>
      <c r="J65" s="51"/>
      <c r="K65" s="21">
        <v>130700</v>
      </c>
      <c r="L65" s="19">
        <v>130700</v>
      </c>
      <c r="M65" s="1"/>
    </row>
    <row r="66" spans="1:13" s="38" customFormat="1" ht="22.5" customHeight="1">
      <c r="A66" s="37"/>
      <c r="B66" s="34"/>
      <c r="C66" s="43" t="s">
        <v>146</v>
      </c>
      <c r="D66" s="44"/>
      <c r="E66" s="35" t="s">
        <v>137</v>
      </c>
      <c r="F66" s="43" t="s">
        <v>91</v>
      </c>
      <c r="G66" s="49"/>
      <c r="H66" s="44"/>
      <c r="I66" s="46">
        <v>0</v>
      </c>
      <c r="J66" s="47"/>
      <c r="K66" s="33">
        <v>364</v>
      </c>
      <c r="L66" s="33">
        <f>K66</f>
        <v>364</v>
      </c>
      <c r="M66" s="37"/>
    </row>
    <row r="67" spans="1:13" s="38" customFormat="1" ht="36" customHeight="1">
      <c r="A67" s="37"/>
      <c r="B67" s="34" t="s">
        <v>6</v>
      </c>
      <c r="C67" s="45" t="s">
        <v>81</v>
      </c>
      <c r="D67" s="45"/>
      <c r="E67" s="35" t="s">
        <v>157</v>
      </c>
      <c r="F67" s="45" t="s">
        <v>69</v>
      </c>
      <c r="G67" s="45"/>
      <c r="H67" s="45"/>
      <c r="I67" s="48">
        <v>0</v>
      </c>
      <c r="J67" s="48"/>
      <c r="K67" s="33">
        <v>86500</v>
      </c>
      <c r="L67" s="33">
        <v>86500</v>
      </c>
      <c r="M67" s="37"/>
    </row>
    <row r="68" spans="1:13" s="38" customFormat="1" ht="36" customHeight="1">
      <c r="A68" s="37"/>
      <c r="B68" s="34" t="s">
        <v>6</v>
      </c>
      <c r="C68" s="45" t="s">
        <v>82</v>
      </c>
      <c r="D68" s="45"/>
      <c r="E68" s="35" t="s">
        <v>157</v>
      </c>
      <c r="F68" s="45" t="s">
        <v>69</v>
      </c>
      <c r="G68" s="45"/>
      <c r="H68" s="45"/>
      <c r="I68" s="48">
        <v>0</v>
      </c>
      <c r="J68" s="48"/>
      <c r="K68" s="33">
        <v>4386800</v>
      </c>
      <c r="L68" s="33">
        <v>4386800</v>
      </c>
      <c r="M68" s="37"/>
    </row>
    <row r="69" spans="1:13" s="38" customFormat="1" ht="15" customHeight="1">
      <c r="A69" s="37"/>
      <c r="B69" s="34"/>
      <c r="C69" s="45" t="s">
        <v>147</v>
      </c>
      <c r="D69" s="45"/>
      <c r="E69" s="35" t="s">
        <v>145</v>
      </c>
      <c r="F69" s="45" t="s">
        <v>91</v>
      </c>
      <c r="G69" s="45"/>
      <c r="H69" s="45"/>
      <c r="I69" s="48">
        <v>0</v>
      </c>
      <c r="J69" s="48"/>
      <c r="K69" s="33">
        <v>1720</v>
      </c>
      <c r="L69" s="33">
        <f>K69</f>
        <v>1720</v>
      </c>
      <c r="M69" s="37"/>
    </row>
    <row r="70" spans="1:16" s="38" customFormat="1" ht="36" customHeight="1">
      <c r="A70" s="37"/>
      <c r="B70" s="34" t="s">
        <v>6</v>
      </c>
      <c r="C70" s="45" t="s">
        <v>155</v>
      </c>
      <c r="D70" s="45"/>
      <c r="E70" s="35" t="s">
        <v>157</v>
      </c>
      <c r="F70" s="45" t="s">
        <v>69</v>
      </c>
      <c r="G70" s="45"/>
      <c r="H70" s="45"/>
      <c r="I70" s="48">
        <v>0</v>
      </c>
      <c r="J70" s="48"/>
      <c r="K70" s="33">
        <v>1760300</v>
      </c>
      <c r="L70" s="33">
        <v>1760300</v>
      </c>
      <c r="M70" s="37"/>
      <c r="P70" s="38">
        <f>P71+P72+P73+P74</f>
        <v>1760300</v>
      </c>
    </row>
    <row r="71" spans="1:16" s="38" customFormat="1" ht="14.25" customHeight="1">
      <c r="A71" s="37"/>
      <c r="B71" s="34"/>
      <c r="C71" s="45" t="s">
        <v>149</v>
      </c>
      <c r="D71" s="45"/>
      <c r="E71" s="35" t="s">
        <v>93</v>
      </c>
      <c r="F71" s="45" t="s">
        <v>91</v>
      </c>
      <c r="G71" s="45"/>
      <c r="H71" s="45"/>
      <c r="I71" s="48">
        <v>0</v>
      </c>
      <c r="J71" s="48"/>
      <c r="K71" s="33">
        <f>181</f>
        <v>181</v>
      </c>
      <c r="L71" s="33">
        <f>K71</f>
        <v>181</v>
      </c>
      <c r="M71" s="37"/>
      <c r="P71" s="38">
        <f>K71*K121+0.63</f>
        <v>454450</v>
      </c>
    </row>
    <row r="72" spans="1:16" s="38" customFormat="1" ht="15" customHeight="1">
      <c r="A72" s="37"/>
      <c r="B72" s="34"/>
      <c r="C72" s="43" t="s">
        <v>150</v>
      </c>
      <c r="D72" s="44"/>
      <c r="E72" s="35" t="s">
        <v>93</v>
      </c>
      <c r="F72" s="45" t="s">
        <v>91</v>
      </c>
      <c r="G72" s="45"/>
      <c r="H72" s="45"/>
      <c r="I72" s="46">
        <v>0</v>
      </c>
      <c r="J72" s="47"/>
      <c r="K72" s="33">
        <v>225</v>
      </c>
      <c r="L72" s="33">
        <f>K72</f>
        <v>225</v>
      </c>
      <c r="M72" s="37"/>
      <c r="P72" s="38">
        <f>K72*K122</f>
        <v>675000</v>
      </c>
    </row>
    <row r="73" spans="1:16" s="38" customFormat="1" ht="18" customHeight="1">
      <c r="A73" s="37"/>
      <c r="B73" s="34"/>
      <c r="C73" s="45" t="s">
        <v>151</v>
      </c>
      <c r="D73" s="45"/>
      <c r="E73" s="35" t="s">
        <v>93</v>
      </c>
      <c r="F73" s="45" t="s">
        <v>91</v>
      </c>
      <c r="G73" s="45"/>
      <c r="H73" s="45"/>
      <c r="I73" s="48">
        <v>0</v>
      </c>
      <c r="J73" s="48"/>
      <c r="K73" s="33">
        <v>265.2</v>
      </c>
      <c r="L73" s="33">
        <f>K73</f>
        <v>265.2</v>
      </c>
      <c r="M73" s="37"/>
      <c r="P73" s="38">
        <f>K73*K123</f>
        <v>344760</v>
      </c>
    </row>
    <row r="74" spans="1:16" s="38" customFormat="1" ht="18" customHeight="1">
      <c r="A74" s="37"/>
      <c r="B74" s="34"/>
      <c r="C74" s="45" t="s">
        <v>148</v>
      </c>
      <c r="D74" s="45"/>
      <c r="E74" s="35" t="s">
        <v>93</v>
      </c>
      <c r="F74" s="45" t="s">
        <v>91</v>
      </c>
      <c r="G74" s="45"/>
      <c r="H74" s="45"/>
      <c r="I74" s="48">
        <v>0</v>
      </c>
      <c r="J74" s="48"/>
      <c r="K74" s="33">
        <f>42.64+39.1</f>
        <v>81.74000000000001</v>
      </c>
      <c r="L74" s="33">
        <f>K74</f>
        <v>81.74000000000001</v>
      </c>
      <c r="M74" s="37"/>
      <c r="P74" s="38">
        <f>K74*K120</f>
        <v>286090.00000000006</v>
      </c>
    </row>
    <row r="75" spans="1:13" s="38" customFormat="1" ht="36" customHeight="1">
      <c r="A75" s="37"/>
      <c r="B75" s="34" t="s">
        <v>6</v>
      </c>
      <c r="C75" s="45" t="s">
        <v>83</v>
      </c>
      <c r="D75" s="45"/>
      <c r="E75" s="35" t="s">
        <v>68</v>
      </c>
      <c r="F75" s="45" t="s">
        <v>69</v>
      </c>
      <c r="G75" s="45"/>
      <c r="H75" s="45"/>
      <c r="I75" s="48">
        <v>0</v>
      </c>
      <c r="J75" s="48"/>
      <c r="K75" s="33">
        <v>700000</v>
      </c>
      <c r="L75" s="33">
        <v>700000</v>
      </c>
      <c r="M75" s="37"/>
    </row>
    <row r="76" spans="1:13" s="38" customFormat="1" ht="16.5" customHeight="1" hidden="1">
      <c r="A76" s="37"/>
      <c r="B76" s="34"/>
      <c r="C76" s="45" t="s">
        <v>148</v>
      </c>
      <c r="D76" s="45"/>
      <c r="E76" s="35" t="s">
        <v>93</v>
      </c>
      <c r="F76" s="45" t="s">
        <v>91</v>
      </c>
      <c r="G76" s="45"/>
      <c r="H76" s="45"/>
      <c r="I76" s="48">
        <v>0</v>
      </c>
      <c r="J76" s="48"/>
      <c r="K76" s="33">
        <f>42.64+39.1</f>
        <v>81.74000000000001</v>
      </c>
      <c r="L76" s="33">
        <f>K76</f>
        <v>81.74000000000001</v>
      </c>
      <c r="M76" s="37"/>
    </row>
    <row r="77" spans="1:13" s="38" customFormat="1" ht="16.5" customHeight="1">
      <c r="A77" s="37"/>
      <c r="B77" s="34"/>
      <c r="C77" s="45" t="s">
        <v>96</v>
      </c>
      <c r="D77" s="45"/>
      <c r="E77" s="35" t="s">
        <v>93</v>
      </c>
      <c r="F77" s="45" t="s">
        <v>91</v>
      </c>
      <c r="G77" s="45"/>
      <c r="H77" s="45"/>
      <c r="I77" s="48">
        <v>0</v>
      </c>
      <c r="J77" s="48"/>
      <c r="K77" s="33">
        <f>75+110</f>
        <v>185</v>
      </c>
      <c r="L77" s="33">
        <f>K77</f>
        <v>185</v>
      </c>
      <c r="M77" s="37"/>
    </row>
    <row r="78" spans="1:13" s="38" customFormat="1" ht="39" customHeight="1">
      <c r="A78" s="37"/>
      <c r="B78" s="34" t="s">
        <v>6</v>
      </c>
      <c r="C78" s="45" t="s">
        <v>84</v>
      </c>
      <c r="D78" s="45"/>
      <c r="E78" s="35" t="s">
        <v>157</v>
      </c>
      <c r="F78" s="45" t="s">
        <v>69</v>
      </c>
      <c r="G78" s="45"/>
      <c r="H78" s="45"/>
      <c r="I78" s="48">
        <v>0</v>
      </c>
      <c r="J78" s="48"/>
      <c r="K78" s="33">
        <v>1988400</v>
      </c>
      <c r="L78" s="33">
        <v>1988400</v>
      </c>
      <c r="M78" s="37"/>
    </row>
    <row r="79" spans="1:13" s="38" customFormat="1" ht="15.75" customHeight="1">
      <c r="A79" s="37"/>
      <c r="B79" s="34"/>
      <c r="C79" s="45" t="s">
        <v>153</v>
      </c>
      <c r="D79" s="45"/>
      <c r="E79" s="35" t="s">
        <v>145</v>
      </c>
      <c r="F79" s="45" t="s">
        <v>91</v>
      </c>
      <c r="G79" s="45"/>
      <c r="H79" s="45"/>
      <c r="I79" s="48">
        <v>0</v>
      </c>
      <c r="J79" s="48"/>
      <c r="K79" s="33">
        <v>531</v>
      </c>
      <c r="L79" s="33">
        <f>K79</f>
        <v>531</v>
      </c>
      <c r="M79" s="37"/>
    </row>
    <row r="80" spans="1:13" s="38" customFormat="1" ht="22.5" customHeight="1" hidden="1">
      <c r="A80" s="37"/>
      <c r="B80" s="34"/>
      <c r="C80" s="43" t="s">
        <v>146</v>
      </c>
      <c r="D80" s="44"/>
      <c r="E80" s="35" t="s">
        <v>137</v>
      </c>
      <c r="F80" s="43" t="s">
        <v>91</v>
      </c>
      <c r="G80" s="49"/>
      <c r="H80" s="44"/>
      <c r="I80" s="46">
        <v>0</v>
      </c>
      <c r="J80" s="47"/>
      <c r="K80" s="33">
        <v>364</v>
      </c>
      <c r="L80" s="33">
        <f aca="true" t="shared" si="0" ref="L80:L86">K80</f>
        <v>364</v>
      </c>
      <c r="M80" s="37"/>
    </row>
    <row r="81" spans="1:13" s="38" customFormat="1" ht="17.25" customHeight="1" hidden="1">
      <c r="A81" s="37"/>
      <c r="B81" s="34"/>
      <c r="C81" s="45" t="s">
        <v>147</v>
      </c>
      <c r="D81" s="45"/>
      <c r="E81" s="35" t="s">
        <v>145</v>
      </c>
      <c r="F81" s="45" t="s">
        <v>91</v>
      </c>
      <c r="G81" s="45"/>
      <c r="H81" s="45"/>
      <c r="I81" s="48">
        <v>0</v>
      </c>
      <c r="J81" s="48"/>
      <c r="K81" s="33">
        <v>1720</v>
      </c>
      <c r="L81" s="33">
        <f t="shared" si="0"/>
        <v>1720</v>
      </c>
      <c r="M81" s="37"/>
    </row>
    <row r="82" spans="1:17" s="38" customFormat="1" ht="17.25" customHeight="1" hidden="1">
      <c r="A82" s="37"/>
      <c r="B82" s="34"/>
      <c r="C82" s="45" t="s">
        <v>148</v>
      </c>
      <c r="D82" s="45"/>
      <c r="E82" s="35" t="s">
        <v>93</v>
      </c>
      <c r="F82" s="45" t="s">
        <v>91</v>
      </c>
      <c r="G82" s="45"/>
      <c r="H82" s="45"/>
      <c r="I82" s="48">
        <v>0</v>
      </c>
      <c r="J82" s="48"/>
      <c r="K82" s="33">
        <f>42.64+39.1</f>
        <v>81.74000000000001</v>
      </c>
      <c r="L82" s="33">
        <f t="shared" si="0"/>
        <v>81.74000000000001</v>
      </c>
      <c r="M82" s="37"/>
      <c r="Q82" s="38">
        <f>K65/K80</f>
        <v>359.0659340659341</v>
      </c>
    </row>
    <row r="83" spans="1:17" s="38" customFormat="1" ht="16.5" customHeight="1" hidden="1">
      <c r="A83" s="37"/>
      <c r="B83" s="34"/>
      <c r="C83" s="45" t="s">
        <v>149</v>
      </c>
      <c r="D83" s="45"/>
      <c r="E83" s="35" t="s">
        <v>93</v>
      </c>
      <c r="F83" s="45" t="s">
        <v>91</v>
      </c>
      <c r="G83" s="45"/>
      <c r="H83" s="45"/>
      <c r="I83" s="48">
        <v>0</v>
      </c>
      <c r="J83" s="48"/>
      <c r="K83" s="33">
        <f>181</f>
        <v>181</v>
      </c>
      <c r="L83" s="33">
        <f t="shared" si="0"/>
        <v>181</v>
      </c>
      <c r="M83" s="37"/>
      <c r="Q83" s="38">
        <f>(L68+L67)/L81</f>
        <v>2600.7558139534885</v>
      </c>
    </row>
    <row r="84" spans="1:17" s="38" customFormat="1" ht="13.5" customHeight="1" hidden="1">
      <c r="A84" s="37"/>
      <c r="B84" s="34"/>
      <c r="C84" s="43" t="s">
        <v>150</v>
      </c>
      <c r="D84" s="44"/>
      <c r="E84" s="35" t="s">
        <v>93</v>
      </c>
      <c r="F84" s="45" t="s">
        <v>91</v>
      </c>
      <c r="G84" s="45"/>
      <c r="H84" s="45"/>
      <c r="I84" s="46">
        <v>0</v>
      </c>
      <c r="J84" s="47"/>
      <c r="K84" s="33">
        <v>225</v>
      </c>
      <c r="L84" s="33">
        <f t="shared" si="0"/>
        <v>225</v>
      </c>
      <c r="M84" s="37"/>
      <c r="Q84" s="38">
        <f>L75/L110</f>
        <v>3783.7837837837837</v>
      </c>
    </row>
    <row r="85" spans="1:13" s="38" customFormat="1" ht="17.25" customHeight="1" hidden="1">
      <c r="A85" s="37"/>
      <c r="B85" s="34"/>
      <c r="C85" s="45" t="s">
        <v>151</v>
      </c>
      <c r="D85" s="45"/>
      <c r="E85" s="35" t="s">
        <v>93</v>
      </c>
      <c r="F85" s="45" t="s">
        <v>91</v>
      </c>
      <c r="G85" s="45"/>
      <c r="H85" s="45"/>
      <c r="I85" s="48">
        <v>0</v>
      </c>
      <c r="J85" s="48"/>
      <c r="K85" s="33">
        <v>265.2</v>
      </c>
      <c r="L85" s="33">
        <f t="shared" si="0"/>
        <v>265.2</v>
      </c>
      <c r="M85" s="37"/>
    </row>
    <row r="86" spans="1:17" s="38" customFormat="1" ht="12.75" customHeight="1" hidden="1">
      <c r="A86" s="37"/>
      <c r="B86" s="34"/>
      <c r="C86" s="45" t="s">
        <v>152</v>
      </c>
      <c r="D86" s="45"/>
      <c r="E86" s="35" t="s">
        <v>93</v>
      </c>
      <c r="F86" s="45" t="s">
        <v>91</v>
      </c>
      <c r="G86" s="45"/>
      <c r="H86" s="45"/>
      <c r="I86" s="48">
        <v>0</v>
      </c>
      <c r="J86" s="48"/>
      <c r="K86" s="33">
        <f>75+110</f>
        <v>185</v>
      </c>
      <c r="L86" s="33">
        <f t="shared" si="0"/>
        <v>185</v>
      </c>
      <c r="M86" s="37"/>
      <c r="Q86" s="38">
        <f>K78/K79</f>
        <v>3744.632768361582</v>
      </c>
    </row>
    <row r="87" spans="1:13" s="38" customFormat="1" ht="46.5" customHeight="1" hidden="1">
      <c r="A87" s="37"/>
      <c r="B87" s="34"/>
      <c r="C87" s="32"/>
      <c r="D87" s="32"/>
      <c r="E87" s="35"/>
      <c r="F87" s="32"/>
      <c r="G87" s="32"/>
      <c r="H87" s="32"/>
      <c r="I87" s="33"/>
      <c r="J87" s="33"/>
      <c r="K87" s="33"/>
      <c r="L87" s="33"/>
      <c r="M87" s="37"/>
    </row>
    <row r="88" spans="1:13" s="38" customFormat="1" ht="46.5" customHeight="1" hidden="1">
      <c r="A88" s="37"/>
      <c r="B88" s="34"/>
      <c r="C88" s="32"/>
      <c r="D88" s="32"/>
      <c r="E88" s="35"/>
      <c r="F88" s="32"/>
      <c r="G88" s="32"/>
      <c r="H88" s="32"/>
      <c r="I88" s="33"/>
      <c r="J88" s="33"/>
      <c r="K88" s="33"/>
      <c r="L88" s="33"/>
      <c r="M88" s="37"/>
    </row>
    <row r="89" spans="1:13" s="38" customFormat="1" ht="46.5" customHeight="1" hidden="1">
      <c r="A89" s="37"/>
      <c r="B89" s="34"/>
      <c r="C89" s="32"/>
      <c r="D89" s="32"/>
      <c r="E89" s="35"/>
      <c r="F89" s="32"/>
      <c r="G89" s="32"/>
      <c r="H89" s="32"/>
      <c r="I89" s="33"/>
      <c r="J89" s="33"/>
      <c r="K89" s="33"/>
      <c r="L89" s="33"/>
      <c r="M89" s="37"/>
    </row>
    <row r="90" spans="1:13" s="38" customFormat="1" ht="13.5" customHeight="1">
      <c r="A90" s="37"/>
      <c r="B90" s="36" t="s">
        <v>46</v>
      </c>
      <c r="C90" s="84" t="s">
        <v>85</v>
      </c>
      <c r="D90" s="84"/>
      <c r="E90" s="34" t="s">
        <v>6</v>
      </c>
      <c r="F90" s="85" t="s">
        <v>6</v>
      </c>
      <c r="G90" s="85"/>
      <c r="H90" s="85"/>
      <c r="I90" s="85" t="s">
        <v>6</v>
      </c>
      <c r="J90" s="85"/>
      <c r="K90" s="34" t="s">
        <v>6</v>
      </c>
      <c r="L90" s="34" t="s">
        <v>6</v>
      </c>
      <c r="M90" s="37"/>
    </row>
    <row r="91" spans="1:18" s="38" customFormat="1" ht="13.5" customHeight="1">
      <c r="A91" s="37"/>
      <c r="B91" s="34" t="s">
        <v>6</v>
      </c>
      <c r="C91" s="45" t="s">
        <v>86</v>
      </c>
      <c r="D91" s="45"/>
      <c r="E91" s="35" t="s">
        <v>71</v>
      </c>
      <c r="F91" s="45" t="s">
        <v>76</v>
      </c>
      <c r="G91" s="45"/>
      <c r="H91" s="45"/>
      <c r="I91" s="86">
        <v>30</v>
      </c>
      <c r="J91" s="86"/>
      <c r="K91" s="39">
        <v>0</v>
      </c>
      <c r="L91" s="33">
        <v>30</v>
      </c>
      <c r="M91" s="37"/>
      <c r="R91" s="38">
        <f>L75/L76</f>
        <v>8563.738683631023</v>
      </c>
    </row>
    <row r="92" spans="1:18" s="38" customFormat="1" ht="24" customHeight="1">
      <c r="A92" s="37"/>
      <c r="B92" s="34" t="s">
        <v>6</v>
      </c>
      <c r="C92" s="45" t="s">
        <v>87</v>
      </c>
      <c r="D92" s="45"/>
      <c r="E92" s="35" t="s">
        <v>71</v>
      </c>
      <c r="F92" s="45" t="s">
        <v>76</v>
      </c>
      <c r="G92" s="45"/>
      <c r="H92" s="45"/>
      <c r="I92" s="86">
        <f>5156+30</f>
        <v>5186</v>
      </c>
      <c r="J92" s="86"/>
      <c r="K92" s="39">
        <v>0</v>
      </c>
      <c r="L92" s="33">
        <f>I92</f>
        <v>5186</v>
      </c>
      <c r="M92" s="37"/>
      <c r="R92" s="38">
        <f>K75/K77</f>
        <v>3783.7837837837837</v>
      </c>
    </row>
    <row r="93" spans="1:13" s="38" customFormat="1" ht="24" customHeight="1">
      <c r="A93" s="37"/>
      <c r="B93" s="85" t="s">
        <v>6</v>
      </c>
      <c r="C93" s="45" t="s">
        <v>118</v>
      </c>
      <c r="D93" s="45"/>
      <c r="E93" s="35" t="s">
        <v>71</v>
      </c>
      <c r="F93" s="45" t="s">
        <v>76</v>
      </c>
      <c r="G93" s="45"/>
      <c r="H93" s="45"/>
      <c r="I93" s="86">
        <f>5365+30</f>
        <v>5395</v>
      </c>
      <c r="J93" s="86"/>
      <c r="K93" s="39">
        <v>0</v>
      </c>
      <c r="L93" s="33">
        <f>I93</f>
        <v>5395</v>
      </c>
      <c r="M93" s="37"/>
    </row>
    <row r="94" spans="1:13" s="38" customFormat="1" ht="19.5" customHeight="1" hidden="1">
      <c r="A94" s="37"/>
      <c r="B94" s="85"/>
      <c r="C94" s="37"/>
      <c r="D94" s="37"/>
      <c r="E94" s="37"/>
      <c r="F94" s="37"/>
      <c r="G94" s="37"/>
      <c r="H94" s="37"/>
      <c r="I94" s="40"/>
      <c r="J94" s="40"/>
      <c r="K94" s="40"/>
      <c r="L94" s="37"/>
      <c r="M94" s="37"/>
    </row>
    <row r="95" spans="1:13" s="38" customFormat="1" ht="19.5" customHeight="1" hidden="1">
      <c r="A95" s="37"/>
      <c r="B95" s="29" t="s">
        <v>38</v>
      </c>
      <c r="C95" s="87" t="s">
        <v>46</v>
      </c>
      <c r="D95" s="87"/>
      <c r="E95" s="29" t="s">
        <v>47</v>
      </c>
      <c r="F95" s="87" t="s">
        <v>48</v>
      </c>
      <c r="G95" s="87"/>
      <c r="H95" s="87"/>
      <c r="I95" s="88" t="s">
        <v>49</v>
      </c>
      <c r="J95" s="88"/>
      <c r="K95" s="41" t="s">
        <v>59</v>
      </c>
      <c r="L95" s="29" t="s">
        <v>60</v>
      </c>
      <c r="M95" s="37"/>
    </row>
    <row r="96" spans="1:13" s="38" customFormat="1" ht="13.5" customHeight="1" hidden="1">
      <c r="A96" s="37"/>
      <c r="B96" s="37"/>
      <c r="C96" s="45"/>
      <c r="D96" s="45"/>
      <c r="E96" s="37"/>
      <c r="F96" s="37"/>
      <c r="G96" s="37"/>
      <c r="H96" s="37"/>
      <c r="I96" s="40"/>
      <c r="J96" s="40"/>
      <c r="K96" s="40"/>
      <c r="L96" s="37"/>
      <c r="M96" s="37"/>
    </row>
    <row r="97" spans="1:13" s="38" customFormat="1" ht="13.5" customHeight="1">
      <c r="A97" s="37"/>
      <c r="B97" s="34" t="s">
        <v>6</v>
      </c>
      <c r="C97" s="45" t="s">
        <v>88</v>
      </c>
      <c r="D97" s="45"/>
      <c r="E97" s="35" t="s">
        <v>71</v>
      </c>
      <c r="F97" s="45" t="s">
        <v>76</v>
      </c>
      <c r="G97" s="45"/>
      <c r="H97" s="45"/>
      <c r="I97" s="86">
        <v>1205</v>
      </c>
      <c r="J97" s="86"/>
      <c r="K97" s="39">
        <v>0</v>
      </c>
      <c r="L97" s="33">
        <f>I97</f>
        <v>1205</v>
      </c>
      <c r="M97" s="37"/>
    </row>
    <row r="98" spans="1:13" s="38" customFormat="1" ht="13.5" customHeight="1">
      <c r="A98" s="37"/>
      <c r="B98" s="34" t="s">
        <v>6</v>
      </c>
      <c r="C98" s="45" t="s">
        <v>89</v>
      </c>
      <c r="D98" s="45"/>
      <c r="E98" s="35" t="s">
        <v>71</v>
      </c>
      <c r="F98" s="45" t="s">
        <v>76</v>
      </c>
      <c r="G98" s="45"/>
      <c r="H98" s="45"/>
      <c r="I98" s="86">
        <f>I92-I97-I91</f>
        <v>3951</v>
      </c>
      <c r="J98" s="86"/>
      <c r="K98" s="39">
        <v>0</v>
      </c>
      <c r="L98" s="33">
        <f>I98</f>
        <v>3951</v>
      </c>
      <c r="M98" s="37"/>
    </row>
    <row r="99" spans="1:13" s="38" customFormat="1" ht="13.5" customHeight="1">
      <c r="A99" s="37"/>
      <c r="B99" s="34" t="s">
        <v>6</v>
      </c>
      <c r="C99" s="45" t="s">
        <v>141</v>
      </c>
      <c r="D99" s="45"/>
      <c r="E99" s="35" t="s">
        <v>63</v>
      </c>
      <c r="F99" s="45" t="s">
        <v>76</v>
      </c>
      <c r="G99" s="45"/>
      <c r="H99" s="45"/>
      <c r="I99" s="48">
        <v>0</v>
      </c>
      <c r="J99" s="48"/>
      <c r="K99" s="33">
        <v>7</v>
      </c>
      <c r="L99" s="33">
        <v>7</v>
      </c>
      <c r="M99" s="37"/>
    </row>
    <row r="100" spans="1:13" s="38" customFormat="1" ht="13.5" customHeight="1">
      <c r="A100" s="37"/>
      <c r="B100" s="34" t="s">
        <v>6</v>
      </c>
      <c r="C100" s="45" t="s">
        <v>142</v>
      </c>
      <c r="D100" s="45"/>
      <c r="E100" s="35" t="s">
        <v>63</v>
      </c>
      <c r="F100" s="45" t="s">
        <v>76</v>
      </c>
      <c r="G100" s="45"/>
      <c r="H100" s="45"/>
      <c r="I100" s="48">
        <v>0</v>
      </c>
      <c r="J100" s="48"/>
      <c r="K100" s="33">
        <v>2</v>
      </c>
      <c r="L100" s="33">
        <v>2</v>
      </c>
      <c r="M100" s="37"/>
    </row>
    <row r="101" spans="1:13" s="38" customFormat="1" ht="13.5" customHeight="1">
      <c r="A101" s="37"/>
      <c r="B101" s="34" t="s">
        <v>6</v>
      </c>
      <c r="C101" s="45" t="s">
        <v>143</v>
      </c>
      <c r="D101" s="45"/>
      <c r="E101" s="35" t="s">
        <v>68</v>
      </c>
      <c r="F101" s="45" t="s">
        <v>76</v>
      </c>
      <c r="G101" s="45"/>
      <c r="H101" s="45"/>
      <c r="I101" s="48">
        <v>0</v>
      </c>
      <c r="J101" s="48"/>
      <c r="K101" s="33">
        <v>1</v>
      </c>
      <c r="L101" s="33">
        <v>1</v>
      </c>
      <c r="M101" s="37"/>
    </row>
    <row r="102" spans="1:13" s="38" customFormat="1" ht="13.5" customHeight="1">
      <c r="A102" s="37"/>
      <c r="B102" s="34" t="s">
        <v>6</v>
      </c>
      <c r="C102" s="45" t="s">
        <v>154</v>
      </c>
      <c r="D102" s="45"/>
      <c r="E102" s="35" t="s">
        <v>145</v>
      </c>
      <c r="F102" s="45" t="s">
        <v>91</v>
      </c>
      <c r="G102" s="45"/>
      <c r="H102" s="45"/>
      <c r="I102" s="48">
        <v>0</v>
      </c>
      <c r="J102" s="48"/>
      <c r="K102" s="33">
        <v>531</v>
      </c>
      <c r="L102" s="33">
        <f>K102</f>
        <v>531</v>
      </c>
      <c r="M102" s="37"/>
    </row>
    <row r="103" spans="1:13" s="38" customFormat="1" ht="13.5" customHeight="1">
      <c r="A103" s="37"/>
      <c r="B103" s="34" t="s">
        <v>6</v>
      </c>
      <c r="C103" s="43" t="s">
        <v>138</v>
      </c>
      <c r="D103" s="44"/>
      <c r="E103" s="35" t="s">
        <v>137</v>
      </c>
      <c r="F103" s="43" t="s">
        <v>91</v>
      </c>
      <c r="G103" s="49"/>
      <c r="H103" s="44"/>
      <c r="I103" s="46">
        <v>0</v>
      </c>
      <c r="J103" s="47"/>
      <c r="K103" s="33">
        <v>364</v>
      </c>
      <c r="L103" s="33">
        <f aca="true" t="shared" si="1" ref="L103:L110">K103</f>
        <v>364</v>
      </c>
      <c r="M103" s="37"/>
    </row>
    <row r="104" spans="1:13" s="38" customFormat="1" ht="13.5" customHeight="1">
      <c r="A104" s="37"/>
      <c r="B104" s="34" t="s">
        <v>6</v>
      </c>
      <c r="C104" s="45" t="s">
        <v>90</v>
      </c>
      <c r="D104" s="45"/>
      <c r="E104" s="35" t="s">
        <v>145</v>
      </c>
      <c r="F104" s="45" t="s">
        <v>91</v>
      </c>
      <c r="G104" s="45"/>
      <c r="H104" s="45"/>
      <c r="I104" s="48">
        <v>0</v>
      </c>
      <c r="J104" s="48"/>
      <c r="K104" s="33">
        <v>1720</v>
      </c>
      <c r="L104" s="33">
        <f t="shared" si="1"/>
        <v>1720</v>
      </c>
      <c r="M104" s="37"/>
    </row>
    <row r="105" spans="1:13" s="38" customFormat="1" ht="13.5" customHeight="1" hidden="1">
      <c r="A105" s="37"/>
      <c r="B105" s="34" t="s">
        <v>6</v>
      </c>
      <c r="C105" s="45" t="s">
        <v>92</v>
      </c>
      <c r="D105" s="45"/>
      <c r="E105" s="35" t="s">
        <v>93</v>
      </c>
      <c r="F105" s="45" t="s">
        <v>91</v>
      </c>
      <c r="G105" s="45"/>
      <c r="H105" s="45"/>
      <c r="I105" s="48">
        <v>0</v>
      </c>
      <c r="J105" s="48"/>
      <c r="K105" s="33">
        <f>42.64+39.1</f>
        <v>81.74000000000001</v>
      </c>
      <c r="L105" s="33">
        <f t="shared" si="1"/>
        <v>81.74000000000001</v>
      </c>
      <c r="M105" s="37"/>
    </row>
    <row r="106" spans="1:13" s="38" customFormat="1" ht="13.5" customHeight="1">
      <c r="A106" s="37"/>
      <c r="B106" s="34" t="s">
        <v>6</v>
      </c>
      <c r="C106" s="45" t="s">
        <v>94</v>
      </c>
      <c r="D106" s="45"/>
      <c r="E106" s="35" t="s">
        <v>93</v>
      </c>
      <c r="F106" s="45" t="s">
        <v>91</v>
      </c>
      <c r="G106" s="45"/>
      <c r="H106" s="45"/>
      <c r="I106" s="48">
        <v>0</v>
      </c>
      <c r="J106" s="48"/>
      <c r="K106" s="33">
        <f>181</f>
        <v>181</v>
      </c>
      <c r="L106" s="33">
        <f t="shared" si="1"/>
        <v>181</v>
      </c>
      <c r="M106" s="37"/>
    </row>
    <row r="107" spans="1:13" s="38" customFormat="1" ht="13.5" customHeight="1">
      <c r="A107" s="37"/>
      <c r="B107" s="34"/>
      <c r="C107" s="43" t="s">
        <v>113</v>
      </c>
      <c r="D107" s="44"/>
      <c r="E107" s="35" t="s">
        <v>93</v>
      </c>
      <c r="F107" s="45" t="s">
        <v>91</v>
      </c>
      <c r="G107" s="45"/>
      <c r="H107" s="45"/>
      <c r="I107" s="46">
        <v>0</v>
      </c>
      <c r="J107" s="47"/>
      <c r="K107" s="33">
        <v>225</v>
      </c>
      <c r="L107" s="33">
        <f t="shared" si="1"/>
        <v>225</v>
      </c>
      <c r="M107" s="37"/>
    </row>
    <row r="108" spans="1:15" s="38" customFormat="1" ht="13.5" customHeight="1">
      <c r="A108" s="37"/>
      <c r="B108" s="34" t="s">
        <v>6</v>
      </c>
      <c r="C108" s="45" t="s">
        <v>95</v>
      </c>
      <c r="D108" s="45"/>
      <c r="E108" s="35" t="s">
        <v>93</v>
      </c>
      <c r="F108" s="45" t="s">
        <v>91</v>
      </c>
      <c r="G108" s="45"/>
      <c r="H108" s="45"/>
      <c r="I108" s="48">
        <v>0</v>
      </c>
      <c r="J108" s="48"/>
      <c r="K108" s="33">
        <v>265.2</v>
      </c>
      <c r="L108" s="33">
        <f t="shared" si="1"/>
        <v>265.2</v>
      </c>
      <c r="M108" s="37"/>
      <c r="O108" s="42"/>
    </row>
    <row r="109" spans="1:15" s="38" customFormat="1" ht="13.5" customHeight="1">
      <c r="A109" s="37"/>
      <c r="B109" s="34"/>
      <c r="C109" s="45" t="s">
        <v>158</v>
      </c>
      <c r="D109" s="45"/>
      <c r="E109" s="35" t="s">
        <v>93</v>
      </c>
      <c r="F109" s="45" t="s">
        <v>91</v>
      </c>
      <c r="G109" s="45"/>
      <c r="H109" s="45"/>
      <c r="I109" s="48">
        <v>0</v>
      </c>
      <c r="J109" s="48"/>
      <c r="K109" s="33">
        <f>42.64+39.1</f>
        <v>81.74000000000001</v>
      </c>
      <c r="L109" s="33">
        <f>K109</f>
        <v>81.74000000000001</v>
      </c>
      <c r="M109" s="37"/>
      <c r="O109" s="42"/>
    </row>
    <row r="110" spans="1:13" s="38" customFormat="1" ht="12.75">
      <c r="A110" s="37"/>
      <c r="B110" s="34" t="s">
        <v>6</v>
      </c>
      <c r="C110" s="45" t="s">
        <v>96</v>
      </c>
      <c r="D110" s="45"/>
      <c r="E110" s="35" t="s">
        <v>93</v>
      </c>
      <c r="F110" s="45" t="s">
        <v>91</v>
      </c>
      <c r="G110" s="45"/>
      <c r="H110" s="45"/>
      <c r="I110" s="48">
        <v>0</v>
      </c>
      <c r="J110" s="48"/>
      <c r="K110" s="33">
        <f>75+110</f>
        <v>185</v>
      </c>
      <c r="L110" s="33">
        <f t="shared" si="1"/>
        <v>185</v>
      </c>
      <c r="M110" s="37"/>
    </row>
    <row r="111" spans="1:15" s="38" customFormat="1" ht="13.5" customHeight="1">
      <c r="A111" s="37"/>
      <c r="B111" s="36" t="s">
        <v>47</v>
      </c>
      <c r="C111" s="84" t="s">
        <v>97</v>
      </c>
      <c r="D111" s="84"/>
      <c r="E111" s="34" t="s">
        <v>6</v>
      </c>
      <c r="F111" s="85" t="s">
        <v>6</v>
      </c>
      <c r="G111" s="85"/>
      <c r="H111" s="85"/>
      <c r="I111" s="85" t="s">
        <v>6</v>
      </c>
      <c r="J111" s="85"/>
      <c r="K111" s="34" t="s">
        <v>6</v>
      </c>
      <c r="L111" s="34" t="s">
        <v>6</v>
      </c>
      <c r="M111" s="37"/>
      <c r="O111" s="42"/>
    </row>
    <row r="112" spans="1:17" s="38" customFormat="1" ht="36" customHeight="1">
      <c r="A112" s="37"/>
      <c r="B112" s="34" t="s">
        <v>6</v>
      </c>
      <c r="C112" s="45" t="s">
        <v>98</v>
      </c>
      <c r="D112" s="45"/>
      <c r="E112" s="35" t="s">
        <v>157</v>
      </c>
      <c r="F112" s="45" t="s">
        <v>76</v>
      </c>
      <c r="G112" s="45"/>
      <c r="H112" s="45"/>
      <c r="I112" s="48">
        <v>4704.01</v>
      </c>
      <c r="J112" s="48"/>
      <c r="K112" s="33">
        <v>106.76</v>
      </c>
      <c r="L112" s="33">
        <f>K112+I112</f>
        <v>4810.77</v>
      </c>
      <c r="M112" s="37"/>
      <c r="P112" s="42"/>
      <c r="Q112" s="42"/>
    </row>
    <row r="113" spans="1:13" s="38" customFormat="1" ht="12.75">
      <c r="A113" s="37"/>
      <c r="B113" s="34" t="s">
        <v>6</v>
      </c>
      <c r="C113" s="45" t="s">
        <v>144</v>
      </c>
      <c r="D113" s="45"/>
      <c r="E113" s="35" t="s">
        <v>71</v>
      </c>
      <c r="F113" s="45" t="s">
        <v>76</v>
      </c>
      <c r="G113" s="45"/>
      <c r="H113" s="45"/>
      <c r="I113" s="48">
        <v>13</v>
      </c>
      <c r="J113" s="48"/>
      <c r="K113" s="33">
        <v>0</v>
      </c>
      <c r="L113" s="33">
        <v>13</v>
      </c>
      <c r="M113" s="37"/>
    </row>
    <row r="114" spans="1:13" s="38" customFormat="1" ht="13.5" customHeight="1">
      <c r="A114" s="37"/>
      <c r="B114" s="34" t="s">
        <v>6</v>
      </c>
      <c r="C114" s="45" t="s">
        <v>130</v>
      </c>
      <c r="D114" s="45"/>
      <c r="E114" s="35" t="s">
        <v>157</v>
      </c>
      <c r="F114" s="45" t="s">
        <v>76</v>
      </c>
      <c r="G114" s="45"/>
      <c r="H114" s="45"/>
      <c r="I114" s="48">
        <v>0</v>
      </c>
      <c r="J114" s="48"/>
      <c r="K114" s="33">
        <v>22857</v>
      </c>
      <c r="L114" s="33">
        <f>K114</f>
        <v>22857</v>
      </c>
      <c r="M114" s="37"/>
    </row>
    <row r="115" spans="1:13" s="38" customFormat="1" ht="13.5" customHeight="1">
      <c r="A115" s="37"/>
      <c r="B115" s="34" t="s">
        <v>6</v>
      </c>
      <c r="C115" s="45" t="s">
        <v>131</v>
      </c>
      <c r="D115" s="45"/>
      <c r="E115" s="35" t="s">
        <v>157</v>
      </c>
      <c r="F115" s="45" t="s">
        <v>76</v>
      </c>
      <c r="G115" s="45"/>
      <c r="H115" s="45"/>
      <c r="I115" s="48">
        <v>0</v>
      </c>
      <c r="J115" s="48"/>
      <c r="K115" s="33">
        <v>20000</v>
      </c>
      <c r="L115" s="33">
        <f>K115</f>
        <v>20000</v>
      </c>
      <c r="M115" s="37"/>
    </row>
    <row r="116" spans="1:13" s="38" customFormat="1" ht="13.5" customHeight="1">
      <c r="A116" s="37"/>
      <c r="B116" s="34" t="s">
        <v>6</v>
      </c>
      <c r="C116" s="45" t="s">
        <v>132</v>
      </c>
      <c r="D116" s="45"/>
      <c r="E116" s="35" t="s">
        <v>157</v>
      </c>
      <c r="F116" s="45" t="s">
        <v>76</v>
      </c>
      <c r="G116" s="45"/>
      <c r="H116" s="45"/>
      <c r="I116" s="48">
        <v>0</v>
      </c>
      <c r="J116" s="48"/>
      <c r="K116" s="33">
        <v>700000</v>
      </c>
      <c r="L116" s="33">
        <v>700000</v>
      </c>
      <c r="M116" s="37"/>
    </row>
    <row r="117" spans="1:13" s="38" customFormat="1" ht="13.5" customHeight="1">
      <c r="A117" s="37"/>
      <c r="B117" s="34" t="s">
        <v>6</v>
      </c>
      <c r="C117" s="45" t="s">
        <v>139</v>
      </c>
      <c r="D117" s="45"/>
      <c r="E117" s="35" t="s">
        <v>157</v>
      </c>
      <c r="F117" s="45" t="s">
        <v>76</v>
      </c>
      <c r="G117" s="45"/>
      <c r="H117" s="45"/>
      <c r="I117" s="48">
        <v>0</v>
      </c>
      <c r="J117" s="48"/>
      <c r="K117" s="33">
        <f>K78/K102</f>
        <v>3744.632768361582</v>
      </c>
      <c r="L117" s="33">
        <f>K117</f>
        <v>3744.632768361582</v>
      </c>
      <c r="M117" s="37"/>
    </row>
    <row r="118" spans="1:13" s="38" customFormat="1" ht="26.25" customHeight="1">
      <c r="A118" s="37"/>
      <c r="B118" s="34" t="s">
        <v>6</v>
      </c>
      <c r="C118" s="43" t="s">
        <v>140</v>
      </c>
      <c r="D118" s="44"/>
      <c r="E118" s="35" t="s">
        <v>157</v>
      </c>
      <c r="F118" s="43" t="s">
        <v>76</v>
      </c>
      <c r="G118" s="49"/>
      <c r="H118" s="44"/>
      <c r="I118" s="46">
        <v>0</v>
      </c>
      <c r="J118" s="47"/>
      <c r="K118" s="33">
        <f>K65/K103</f>
        <v>359.0659340659341</v>
      </c>
      <c r="L118" s="33">
        <f aca="true" t="shared" si="2" ref="L118:L124">K118</f>
        <v>359.0659340659341</v>
      </c>
      <c r="M118" s="37"/>
    </row>
    <row r="119" spans="1:13" s="38" customFormat="1" ht="13.5" customHeight="1">
      <c r="A119" s="37"/>
      <c r="B119" s="34" t="s">
        <v>6</v>
      </c>
      <c r="C119" s="45" t="s">
        <v>156</v>
      </c>
      <c r="D119" s="45"/>
      <c r="E119" s="35" t="s">
        <v>157</v>
      </c>
      <c r="F119" s="45" t="s">
        <v>76</v>
      </c>
      <c r="G119" s="45"/>
      <c r="H119" s="45"/>
      <c r="I119" s="48">
        <v>0</v>
      </c>
      <c r="J119" s="48"/>
      <c r="K119" s="33">
        <f>(K67+K68)/K104</f>
        <v>2600.7558139534885</v>
      </c>
      <c r="L119" s="33">
        <f t="shared" si="2"/>
        <v>2600.7558139534885</v>
      </c>
      <c r="M119" s="37"/>
    </row>
    <row r="120" spans="1:16" s="38" customFormat="1" ht="24" customHeight="1">
      <c r="A120" s="37"/>
      <c r="B120" s="34" t="s">
        <v>6</v>
      </c>
      <c r="C120" s="45" t="s">
        <v>99</v>
      </c>
      <c r="D120" s="45"/>
      <c r="E120" s="35" t="s">
        <v>157</v>
      </c>
      <c r="F120" s="45" t="s">
        <v>76</v>
      </c>
      <c r="G120" s="45"/>
      <c r="H120" s="45"/>
      <c r="I120" s="48">
        <v>0</v>
      </c>
      <c r="J120" s="48"/>
      <c r="K120" s="33">
        <v>3500</v>
      </c>
      <c r="L120" s="33">
        <f t="shared" si="2"/>
        <v>3500</v>
      </c>
      <c r="M120" s="37"/>
      <c r="P120" s="42"/>
    </row>
    <row r="121" spans="1:13" s="38" customFormat="1" ht="24" customHeight="1">
      <c r="A121" s="37"/>
      <c r="B121" s="34" t="s">
        <v>6</v>
      </c>
      <c r="C121" s="45" t="s">
        <v>100</v>
      </c>
      <c r="D121" s="45"/>
      <c r="E121" s="35" t="s">
        <v>157</v>
      </c>
      <c r="F121" s="45" t="s">
        <v>76</v>
      </c>
      <c r="G121" s="45"/>
      <c r="H121" s="45"/>
      <c r="I121" s="48">
        <v>0</v>
      </c>
      <c r="J121" s="48"/>
      <c r="K121" s="33">
        <v>2510.77</v>
      </c>
      <c r="L121" s="33">
        <f t="shared" si="2"/>
        <v>2510.77</v>
      </c>
      <c r="M121" s="37"/>
    </row>
    <row r="122" spans="1:13" s="38" customFormat="1" ht="15" customHeight="1">
      <c r="A122" s="37"/>
      <c r="B122" s="34" t="s">
        <v>6</v>
      </c>
      <c r="C122" s="45" t="s">
        <v>114</v>
      </c>
      <c r="D122" s="45"/>
      <c r="E122" s="35" t="s">
        <v>157</v>
      </c>
      <c r="F122" s="45" t="s">
        <v>76</v>
      </c>
      <c r="G122" s="45"/>
      <c r="H122" s="45"/>
      <c r="I122" s="48">
        <v>0</v>
      </c>
      <c r="J122" s="48"/>
      <c r="K122" s="33">
        <v>3000</v>
      </c>
      <c r="L122" s="33">
        <f t="shared" si="2"/>
        <v>3000</v>
      </c>
      <c r="M122" s="37"/>
    </row>
    <row r="123" spans="1:13" s="38" customFormat="1" ht="13.5" customHeight="1">
      <c r="A123" s="37"/>
      <c r="B123" s="34" t="s">
        <v>6</v>
      </c>
      <c r="C123" s="45" t="s">
        <v>101</v>
      </c>
      <c r="D123" s="45"/>
      <c r="E123" s="35" t="s">
        <v>157</v>
      </c>
      <c r="F123" s="45" t="s">
        <v>76</v>
      </c>
      <c r="G123" s="45"/>
      <c r="H123" s="45"/>
      <c r="I123" s="48">
        <v>0</v>
      </c>
      <c r="J123" s="48"/>
      <c r="K123" s="33">
        <v>1300</v>
      </c>
      <c r="L123" s="33">
        <f t="shared" si="2"/>
        <v>1300</v>
      </c>
      <c r="M123" s="37"/>
    </row>
    <row r="124" spans="1:13" s="38" customFormat="1" ht="24" customHeight="1">
      <c r="A124" s="37"/>
      <c r="B124" s="34" t="s">
        <v>6</v>
      </c>
      <c r="C124" s="45" t="s">
        <v>102</v>
      </c>
      <c r="D124" s="45"/>
      <c r="E124" s="35" t="s">
        <v>157</v>
      </c>
      <c r="F124" s="45" t="s">
        <v>76</v>
      </c>
      <c r="G124" s="45"/>
      <c r="H124" s="45"/>
      <c r="I124" s="48">
        <v>0</v>
      </c>
      <c r="J124" s="48"/>
      <c r="K124" s="33">
        <f>K75/K110</f>
        <v>3783.7837837837837</v>
      </c>
      <c r="L124" s="33">
        <f t="shared" si="2"/>
        <v>3783.7837837837837</v>
      </c>
      <c r="M124" s="37"/>
    </row>
    <row r="125" spans="1:13" s="38" customFormat="1" ht="13.5" customHeight="1">
      <c r="A125" s="37"/>
      <c r="B125" s="36" t="s">
        <v>48</v>
      </c>
      <c r="C125" s="84" t="s">
        <v>103</v>
      </c>
      <c r="D125" s="84"/>
      <c r="E125" s="34" t="s">
        <v>6</v>
      </c>
      <c r="F125" s="85" t="s">
        <v>6</v>
      </c>
      <c r="G125" s="85"/>
      <c r="H125" s="85"/>
      <c r="I125" s="85" t="s">
        <v>6</v>
      </c>
      <c r="J125" s="85"/>
      <c r="K125" s="34" t="s">
        <v>6</v>
      </c>
      <c r="L125" s="34" t="s">
        <v>6</v>
      </c>
      <c r="M125" s="37"/>
    </row>
    <row r="126" spans="1:13" s="38" customFormat="1" ht="24" customHeight="1">
      <c r="A126" s="37"/>
      <c r="B126" s="34" t="s">
        <v>6</v>
      </c>
      <c r="C126" s="45" t="s">
        <v>104</v>
      </c>
      <c r="D126" s="45"/>
      <c r="E126" s="35" t="s">
        <v>105</v>
      </c>
      <c r="F126" s="45" t="s">
        <v>76</v>
      </c>
      <c r="G126" s="45"/>
      <c r="H126" s="45"/>
      <c r="I126" s="48">
        <v>96.1</v>
      </c>
      <c r="J126" s="48"/>
      <c r="K126" s="33">
        <v>0</v>
      </c>
      <c r="L126" s="33">
        <v>96.1</v>
      </c>
      <c r="M126" s="37"/>
    </row>
    <row r="127" spans="1:13" s="38" customFormat="1" ht="15" customHeight="1">
      <c r="A127" s="37"/>
      <c r="B127" s="34" t="s">
        <v>6</v>
      </c>
      <c r="C127" s="45" t="s">
        <v>136</v>
      </c>
      <c r="D127" s="45"/>
      <c r="E127" s="35" t="s">
        <v>105</v>
      </c>
      <c r="F127" s="45" t="s">
        <v>76</v>
      </c>
      <c r="G127" s="45"/>
      <c r="H127" s="45"/>
      <c r="I127" s="48">
        <v>0</v>
      </c>
      <c r="J127" s="48"/>
      <c r="K127" s="33">
        <v>100</v>
      </c>
      <c r="L127" s="33">
        <f>K127</f>
        <v>100</v>
      </c>
      <c r="M127" s="37"/>
    </row>
    <row r="128" spans="1:13" s="38" customFormat="1" ht="13.5" customHeight="1" hidden="1">
      <c r="A128" s="37"/>
      <c r="B128" s="34" t="s">
        <v>6</v>
      </c>
      <c r="C128" s="45" t="s">
        <v>106</v>
      </c>
      <c r="D128" s="45"/>
      <c r="E128" s="35" t="s">
        <v>105</v>
      </c>
      <c r="F128" s="45" t="s">
        <v>76</v>
      </c>
      <c r="G128" s="45"/>
      <c r="H128" s="45"/>
      <c r="I128" s="48">
        <v>0</v>
      </c>
      <c r="J128" s="48"/>
      <c r="K128" s="33">
        <v>100</v>
      </c>
      <c r="L128" s="33">
        <f aca="true" t="shared" si="3" ref="L128:L138">K128</f>
        <v>100</v>
      </c>
      <c r="M128" s="37"/>
    </row>
    <row r="129" spans="1:13" s="38" customFormat="1" ht="13.5" customHeight="1">
      <c r="A129" s="37"/>
      <c r="B129" s="34" t="s">
        <v>6</v>
      </c>
      <c r="C129" s="45" t="s">
        <v>135</v>
      </c>
      <c r="D129" s="45"/>
      <c r="E129" s="35" t="s">
        <v>105</v>
      </c>
      <c r="F129" s="45" t="s">
        <v>76</v>
      </c>
      <c r="G129" s="45"/>
      <c r="H129" s="45"/>
      <c r="I129" s="48">
        <v>0</v>
      </c>
      <c r="J129" s="48"/>
      <c r="K129" s="33">
        <v>100</v>
      </c>
      <c r="L129" s="33">
        <f t="shared" si="3"/>
        <v>100</v>
      </c>
      <c r="M129" s="37"/>
    </row>
    <row r="130" spans="1:13" s="38" customFormat="1" ht="13.5" customHeight="1">
      <c r="A130" s="37"/>
      <c r="B130" s="34" t="s">
        <v>6</v>
      </c>
      <c r="C130" s="45" t="s">
        <v>134</v>
      </c>
      <c r="D130" s="45"/>
      <c r="E130" s="35" t="s">
        <v>105</v>
      </c>
      <c r="F130" s="45" t="s">
        <v>76</v>
      </c>
      <c r="G130" s="45"/>
      <c r="H130" s="45"/>
      <c r="I130" s="48">
        <v>0</v>
      </c>
      <c r="J130" s="48"/>
      <c r="K130" s="33">
        <v>100</v>
      </c>
      <c r="L130" s="33">
        <f t="shared" si="3"/>
        <v>100</v>
      </c>
      <c r="M130" s="37"/>
    </row>
    <row r="131" spans="1:13" s="38" customFormat="1" ht="13.5" customHeight="1">
      <c r="A131" s="37"/>
      <c r="B131" s="34" t="s">
        <v>6</v>
      </c>
      <c r="C131" s="45" t="s">
        <v>133</v>
      </c>
      <c r="D131" s="45"/>
      <c r="E131" s="35" t="s">
        <v>105</v>
      </c>
      <c r="F131" s="45" t="s">
        <v>76</v>
      </c>
      <c r="G131" s="45"/>
      <c r="H131" s="45"/>
      <c r="I131" s="48">
        <v>0</v>
      </c>
      <c r="J131" s="48"/>
      <c r="K131" s="33">
        <v>100</v>
      </c>
      <c r="L131" s="33">
        <f t="shared" si="3"/>
        <v>100</v>
      </c>
      <c r="M131" s="37"/>
    </row>
    <row r="132" spans="1:13" ht="18" customHeight="1">
      <c r="A132" s="1"/>
      <c r="B132" s="81" t="s">
        <v>6</v>
      </c>
      <c r="C132" s="50" t="s">
        <v>117</v>
      </c>
      <c r="D132" s="50"/>
      <c r="E132" s="11" t="s">
        <v>105</v>
      </c>
      <c r="F132" s="50" t="s">
        <v>76</v>
      </c>
      <c r="G132" s="50"/>
      <c r="H132" s="50"/>
      <c r="I132" s="51">
        <v>0</v>
      </c>
      <c r="J132" s="51"/>
      <c r="K132" s="19">
        <v>100</v>
      </c>
      <c r="L132" s="19">
        <f t="shared" si="3"/>
        <v>100</v>
      </c>
      <c r="M132" s="1"/>
    </row>
    <row r="133" spans="1:13" ht="11.25" customHeight="1" hidden="1">
      <c r="A133" s="1"/>
      <c r="B133" s="81"/>
      <c r="C133" s="1"/>
      <c r="D133" s="1"/>
      <c r="E133" s="1"/>
      <c r="F133" s="1"/>
      <c r="G133" s="1"/>
      <c r="H133" s="1"/>
      <c r="I133" s="1"/>
      <c r="J133" s="1"/>
      <c r="K133" s="1"/>
      <c r="L133" s="19">
        <f t="shared" si="3"/>
        <v>0</v>
      </c>
      <c r="M133" s="1"/>
    </row>
    <row r="134" spans="1:13" ht="13.5" customHeight="1" hidden="1">
      <c r="A134" s="1"/>
      <c r="B134" s="13" t="s">
        <v>38</v>
      </c>
      <c r="C134" s="72" t="s">
        <v>46</v>
      </c>
      <c r="D134" s="72"/>
      <c r="E134" s="13" t="s">
        <v>47</v>
      </c>
      <c r="F134" s="72" t="s">
        <v>48</v>
      </c>
      <c r="G134" s="72"/>
      <c r="H134" s="72"/>
      <c r="I134" s="72" t="s">
        <v>49</v>
      </c>
      <c r="J134" s="72"/>
      <c r="K134" s="13" t="s">
        <v>59</v>
      </c>
      <c r="L134" s="19" t="str">
        <f t="shared" si="3"/>
        <v>6</v>
      </c>
      <c r="M134" s="1"/>
    </row>
    <row r="135" spans="1:13" ht="13.5" customHeight="1" hidden="1">
      <c r="A135" s="1"/>
      <c r="B135" s="1"/>
      <c r="C135" s="50"/>
      <c r="D135" s="50"/>
      <c r="E135" s="1"/>
      <c r="F135" s="1"/>
      <c r="G135" s="1"/>
      <c r="H135" s="1"/>
      <c r="I135" s="1"/>
      <c r="J135" s="1"/>
      <c r="K135" s="1"/>
      <c r="L135" s="19">
        <f t="shared" si="3"/>
        <v>0</v>
      </c>
      <c r="M135" s="1"/>
    </row>
    <row r="136" spans="1:13" ht="16.5" customHeight="1">
      <c r="A136" s="1"/>
      <c r="B136" s="18" t="s">
        <v>6</v>
      </c>
      <c r="C136" s="50" t="s">
        <v>123</v>
      </c>
      <c r="D136" s="50"/>
      <c r="E136" s="11" t="s">
        <v>105</v>
      </c>
      <c r="F136" s="50" t="s">
        <v>76</v>
      </c>
      <c r="G136" s="50"/>
      <c r="H136" s="50"/>
      <c r="I136" s="51">
        <v>0</v>
      </c>
      <c r="J136" s="51"/>
      <c r="K136" s="19">
        <v>100</v>
      </c>
      <c r="L136" s="19">
        <f t="shared" si="3"/>
        <v>100</v>
      </c>
      <c r="M136" s="1"/>
    </row>
    <row r="137" spans="1:13" ht="24.75" customHeight="1">
      <c r="A137" s="1"/>
      <c r="B137" s="18" t="s">
        <v>6</v>
      </c>
      <c r="C137" s="50" t="s">
        <v>122</v>
      </c>
      <c r="D137" s="50"/>
      <c r="E137" s="11" t="s">
        <v>105</v>
      </c>
      <c r="F137" s="50" t="s">
        <v>76</v>
      </c>
      <c r="G137" s="50"/>
      <c r="H137" s="50"/>
      <c r="I137" s="51">
        <v>0</v>
      </c>
      <c r="J137" s="51"/>
      <c r="K137" s="19">
        <v>100</v>
      </c>
      <c r="L137" s="19">
        <f t="shared" si="3"/>
        <v>100</v>
      </c>
      <c r="M137" s="1"/>
    </row>
    <row r="138" spans="1:13" ht="14.25" customHeight="1">
      <c r="A138" s="1"/>
      <c r="B138" s="18" t="s">
        <v>6</v>
      </c>
      <c r="C138" s="50" t="s">
        <v>115</v>
      </c>
      <c r="D138" s="50"/>
      <c r="E138" s="11" t="s">
        <v>105</v>
      </c>
      <c r="F138" s="50" t="s">
        <v>76</v>
      </c>
      <c r="G138" s="50"/>
      <c r="H138" s="50"/>
      <c r="I138" s="51">
        <v>0</v>
      </c>
      <c r="J138" s="51"/>
      <c r="K138" s="19">
        <v>100</v>
      </c>
      <c r="L138" s="19">
        <f t="shared" si="3"/>
        <v>100</v>
      </c>
      <c r="M138" s="1"/>
    </row>
    <row r="139" spans="1:13" ht="19.5" customHeight="1">
      <c r="A139" s="1"/>
      <c r="B139" s="18" t="s">
        <v>6</v>
      </c>
      <c r="C139" s="50" t="s">
        <v>116</v>
      </c>
      <c r="D139" s="50"/>
      <c r="E139" s="11" t="s">
        <v>105</v>
      </c>
      <c r="F139" s="50" t="s">
        <v>76</v>
      </c>
      <c r="G139" s="50"/>
      <c r="H139" s="50"/>
      <c r="I139" s="51">
        <v>0</v>
      </c>
      <c r="J139" s="51"/>
      <c r="K139" s="19">
        <v>100</v>
      </c>
      <c r="L139" s="19">
        <f>K139</f>
        <v>100</v>
      </c>
      <c r="M139" s="1"/>
    </row>
    <row r="140" spans="1:13" ht="16.5" customHeight="1">
      <c r="A140" s="1"/>
      <c r="B140" s="22"/>
      <c r="C140" s="50" t="s">
        <v>106</v>
      </c>
      <c r="D140" s="50"/>
      <c r="E140" s="11" t="s">
        <v>105</v>
      </c>
      <c r="F140" s="50" t="s">
        <v>76</v>
      </c>
      <c r="G140" s="50"/>
      <c r="H140" s="50"/>
      <c r="I140" s="51">
        <v>0</v>
      </c>
      <c r="J140" s="51"/>
      <c r="K140" s="19">
        <v>100</v>
      </c>
      <c r="L140" s="19">
        <v>100</v>
      </c>
      <c r="M140" s="1"/>
    </row>
    <row r="141" spans="1:13" ht="22.5" customHeight="1">
      <c r="A141" s="1"/>
      <c r="B141" s="1"/>
      <c r="C141" s="93" t="s">
        <v>119</v>
      </c>
      <c r="D141" s="93"/>
      <c r="E141" s="93"/>
      <c r="F141" s="25"/>
      <c r="G141" s="25"/>
      <c r="H141" s="25"/>
      <c r="I141" s="94" t="s">
        <v>121</v>
      </c>
      <c r="J141" s="94"/>
      <c r="K141" s="94"/>
      <c r="L141" s="1"/>
      <c r="M141" s="1"/>
    </row>
    <row r="142" spans="1:13" ht="13.5" customHeight="1">
      <c r="A142" s="1"/>
      <c r="B142" s="1"/>
      <c r="C142" s="25"/>
      <c r="D142" s="25"/>
      <c r="E142" s="25"/>
      <c r="F142" s="26" t="s">
        <v>107</v>
      </c>
      <c r="G142" s="25"/>
      <c r="H142" s="25"/>
      <c r="I142" s="95" t="s">
        <v>108</v>
      </c>
      <c r="J142" s="95"/>
      <c r="K142" s="95"/>
      <c r="L142" s="1"/>
      <c r="M142" s="1"/>
    </row>
    <row r="143" spans="1:13" ht="13.5" customHeight="1">
      <c r="A143" s="1"/>
      <c r="B143" s="1"/>
      <c r="C143" s="65" t="s">
        <v>109</v>
      </c>
      <c r="D143" s="65"/>
      <c r="E143" s="65"/>
      <c r="F143" s="1"/>
      <c r="G143" s="1"/>
      <c r="H143" s="1"/>
      <c r="I143" s="1"/>
      <c r="J143" s="1"/>
      <c r="K143" s="1"/>
      <c r="L143" s="1"/>
      <c r="M143" s="1"/>
    </row>
    <row r="144" spans="1:13" ht="21.75" customHeight="1">
      <c r="A144" s="1"/>
      <c r="B144" s="1"/>
      <c r="C144" s="59" t="s">
        <v>110</v>
      </c>
      <c r="D144" s="59"/>
      <c r="E144" s="59"/>
      <c r="F144" s="1"/>
      <c r="G144" s="1"/>
      <c r="H144" s="1"/>
      <c r="I144" s="1"/>
      <c r="J144" s="1"/>
      <c r="K144" s="1"/>
      <c r="L144" s="1"/>
      <c r="M144" s="1"/>
    </row>
    <row r="145" spans="1:13" ht="22.5" customHeight="1">
      <c r="A145" s="1"/>
      <c r="B145" s="1"/>
      <c r="C145" s="55" t="s">
        <v>111</v>
      </c>
      <c r="D145" s="55"/>
      <c r="E145" s="55"/>
      <c r="F145" s="1"/>
      <c r="G145" s="1"/>
      <c r="H145" s="1"/>
      <c r="I145" s="89" t="s">
        <v>120</v>
      </c>
      <c r="J145" s="89"/>
      <c r="K145" s="89"/>
      <c r="L145" s="1"/>
      <c r="M145" s="1"/>
    </row>
    <row r="146" spans="1:13" ht="6.75" customHeight="1">
      <c r="A146" s="1"/>
      <c r="B146" s="1"/>
      <c r="C146" s="1"/>
      <c r="D146" s="1"/>
      <c r="E146" s="1"/>
      <c r="F146" s="20" t="s">
        <v>107</v>
      </c>
      <c r="G146" s="1"/>
      <c r="H146" s="1"/>
      <c r="I146" s="91" t="s">
        <v>108</v>
      </c>
      <c r="J146" s="91"/>
      <c r="K146" s="91"/>
      <c r="L146" s="1"/>
      <c r="M146" s="1"/>
    </row>
    <row r="147" spans="1:13" ht="21.75" customHeight="1">
      <c r="A147" s="1"/>
      <c r="B147" s="1"/>
      <c r="C147" s="59" t="s">
        <v>160</v>
      </c>
      <c r="D147" s="59"/>
      <c r="E147" s="59"/>
      <c r="F147" s="1"/>
      <c r="G147" s="1"/>
      <c r="H147" s="1"/>
      <c r="I147" s="1"/>
      <c r="J147" s="1"/>
      <c r="K147" s="1"/>
      <c r="L147" s="1"/>
      <c r="M147" s="1"/>
    </row>
    <row r="148" spans="1:13" ht="13.5" customHeight="1">
      <c r="A148" s="1"/>
      <c r="B148" s="1"/>
      <c r="C148" s="92" t="s">
        <v>112</v>
      </c>
      <c r="D148" s="92"/>
      <c r="E148" s="92"/>
      <c r="F148" s="1"/>
      <c r="G148" s="1"/>
      <c r="H148" s="1"/>
      <c r="I148" s="1"/>
      <c r="J148" s="1"/>
      <c r="K148" s="1"/>
      <c r="L148" s="1"/>
      <c r="M148" s="1"/>
    </row>
  </sheetData>
  <sheetProtection/>
  <mergeCells count="333">
    <mergeCell ref="F109:H109"/>
    <mergeCell ref="I109:J109"/>
    <mergeCell ref="I43:J43"/>
    <mergeCell ref="C59:D59"/>
    <mergeCell ref="C60:D60"/>
    <mergeCell ref="F59:H59"/>
    <mergeCell ref="F60:H60"/>
    <mergeCell ref="I59:J59"/>
    <mergeCell ref="I60:J60"/>
    <mergeCell ref="F58:H58"/>
    <mergeCell ref="I58:J58"/>
    <mergeCell ref="I146:K146"/>
    <mergeCell ref="C147:E147"/>
    <mergeCell ref="C148:E148"/>
    <mergeCell ref="C141:E141"/>
    <mergeCell ref="I141:K141"/>
    <mergeCell ref="I142:K142"/>
    <mergeCell ref="C143:E143"/>
    <mergeCell ref="C109:D109"/>
    <mergeCell ref="C144:E144"/>
    <mergeCell ref="C145:E145"/>
    <mergeCell ref="I145:K145"/>
    <mergeCell ref="C138:D138"/>
    <mergeCell ref="F138:H138"/>
    <mergeCell ref="I138:J138"/>
    <mergeCell ref="C139:D139"/>
    <mergeCell ref="F139:H139"/>
    <mergeCell ref="I139:J139"/>
    <mergeCell ref="C140:D140"/>
    <mergeCell ref="F140:H140"/>
    <mergeCell ref="I140:J140"/>
    <mergeCell ref="C134:D134"/>
    <mergeCell ref="F134:H134"/>
    <mergeCell ref="I134:J134"/>
    <mergeCell ref="C135:D135"/>
    <mergeCell ref="C136:D136"/>
    <mergeCell ref="F136:H136"/>
    <mergeCell ref="I136:J136"/>
    <mergeCell ref="C137:D137"/>
    <mergeCell ref="C131:D131"/>
    <mergeCell ref="F131:H131"/>
    <mergeCell ref="I131:J131"/>
    <mergeCell ref="B132:B133"/>
    <mergeCell ref="C132:D132"/>
    <mergeCell ref="F132:H132"/>
    <mergeCell ref="I132:J132"/>
    <mergeCell ref="C127:D127"/>
    <mergeCell ref="F127:H127"/>
    <mergeCell ref="I127:J127"/>
    <mergeCell ref="C128:D128"/>
    <mergeCell ref="F128:H128"/>
    <mergeCell ref="I128:J128"/>
    <mergeCell ref="C126:D126"/>
    <mergeCell ref="F126:H126"/>
    <mergeCell ref="I126:J126"/>
    <mergeCell ref="C124:D124"/>
    <mergeCell ref="F124:H124"/>
    <mergeCell ref="I124:J124"/>
    <mergeCell ref="C125:D125"/>
    <mergeCell ref="F125:H125"/>
    <mergeCell ref="I125:J125"/>
    <mergeCell ref="I121:J121"/>
    <mergeCell ref="C123:D123"/>
    <mergeCell ref="F123:H123"/>
    <mergeCell ref="I123:J123"/>
    <mergeCell ref="C122:D122"/>
    <mergeCell ref="F122:H122"/>
    <mergeCell ref="I122:J122"/>
    <mergeCell ref="C116:D116"/>
    <mergeCell ref="F116:H116"/>
    <mergeCell ref="I116:J116"/>
    <mergeCell ref="C129:D129"/>
    <mergeCell ref="F129:H129"/>
    <mergeCell ref="I129:J129"/>
    <mergeCell ref="C119:D119"/>
    <mergeCell ref="F119:H119"/>
    <mergeCell ref="I119:J119"/>
    <mergeCell ref="C120:D120"/>
    <mergeCell ref="C114:D114"/>
    <mergeCell ref="F114:H114"/>
    <mergeCell ref="I114:J114"/>
    <mergeCell ref="C115:D115"/>
    <mergeCell ref="F115:H115"/>
    <mergeCell ref="I115:J115"/>
    <mergeCell ref="C112:D112"/>
    <mergeCell ref="F112:H112"/>
    <mergeCell ref="I112:J112"/>
    <mergeCell ref="C113:D113"/>
    <mergeCell ref="F113:H113"/>
    <mergeCell ref="I113:J113"/>
    <mergeCell ref="C110:D110"/>
    <mergeCell ref="F110:H110"/>
    <mergeCell ref="I110:J110"/>
    <mergeCell ref="C111:D111"/>
    <mergeCell ref="F111:H111"/>
    <mergeCell ref="I111:J111"/>
    <mergeCell ref="F106:H106"/>
    <mergeCell ref="I106:J106"/>
    <mergeCell ref="C108:D108"/>
    <mergeCell ref="F108:H108"/>
    <mergeCell ref="I108:J108"/>
    <mergeCell ref="C107:D107"/>
    <mergeCell ref="F107:H107"/>
    <mergeCell ref="I107:J107"/>
    <mergeCell ref="C101:D101"/>
    <mergeCell ref="F101:H101"/>
    <mergeCell ref="I101:J101"/>
    <mergeCell ref="C104:D104"/>
    <mergeCell ref="F104:H104"/>
    <mergeCell ref="I104:J104"/>
    <mergeCell ref="C102:D102"/>
    <mergeCell ref="F102:H102"/>
    <mergeCell ref="I102:J102"/>
    <mergeCell ref="C99:D99"/>
    <mergeCell ref="F99:H99"/>
    <mergeCell ref="I99:J99"/>
    <mergeCell ref="C100:D100"/>
    <mergeCell ref="F100:H100"/>
    <mergeCell ref="I100:J100"/>
    <mergeCell ref="C96:D96"/>
    <mergeCell ref="C97:D97"/>
    <mergeCell ref="F97:H97"/>
    <mergeCell ref="I97:J97"/>
    <mergeCell ref="C98:D98"/>
    <mergeCell ref="F98:H98"/>
    <mergeCell ref="I98:J98"/>
    <mergeCell ref="B93:B94"/>
    <mergeCell ref="C93:D93"/>
    <mergeCell ref="F93:H93"/>
    <mergeCell ref="I93:J93"/>
    <mergeCell ref="C95:D95"/>
    <mergeCell ref="F95:H95"/>
    <mergeCell ref="I95:J95"/>
    <mergeCell ref="C91:D91"/>
    <mergeCell ref="F91:H91"/>
    <mergeCell ref="I91:J91"/>
    <mergeCell ref="C92:D92"/>
    <mergeCell ref="F92:H92"/>
    <mergeCell ref="I92:J92"/>
    <mergeCell ref="C90:D90"/>
    <mergeCell ref="F90:H90"/>
    <mergeCell ref="I90:J90"/>
    <mergeCell ref="C79:D79"/>
    <mergeCell ref="F79:H79"/>
    <mergeCell ref="I79:J79"/>
    <mergeCell ref="C80:D80"/>
    <mergeCell ref="I80:J80"/>
    <mergeCell ref="C81:D81"/>
    <mergeCell ref="F81:H81"/>
    <mergeCell ref="C78:D78"/>
    <mergeCell ref="F78:H78"/>
    <mergeCell ref="I78:J78"/>
    <mergeCell ref="F76:H76"/>
    <mergeCell ref="I76:J76"/>
    <mergeCell ref="C75:D75"/>
    <mergeCell ref="F70:H70"/>
    <mergeCell ref="I70:J70"/>
    <mergeCell ref="F75:H75"/>
    <mergeCell ref="I75:J75"/>
    <mergeCell ref="F73:H73"/>
    <mergeCell ref="I73:J73"/>
    <mergeCell ref="C64:D64"/>
    <mergeCell ref="F64:H64"/>
    <mergeCell ref="I64:J64"/>
    <mergeCell ref="C65:D65"/>
    <mergeCell ref="F65:H65"/>
    <mergeCell ref="I65:J65"/>
    <mergeCell ref="C63:D63"/>
    <mergeCell ref="F63:H63"/>
    <mergeCell ref="I63:J63"/>
    <mergeCell ref="C62:D62"/>
    <mergeCell ref="F62:H62"/>
    <mergeCell ref="I62:J62"/>
    <mergeCell ref="C61:D61"/>
    <mergeCell ref="F61:H61"/>
    <mergeCell ref="I61:J61"/>
    <mergeCell ref="C56:D56"/>
    <mergeCell ref="F56:H56"/>
    <mergeCell ref="I56:J56"/>
    <mergeCell ref="C57:D57"/>
    <mergeCell ref="F57:H57"/>
    <mergeCell ref="I57:J57"/>
    <mergeCell ref="C58:D58"/>
    <mergeCell ref="C54:D54"/>
    <mergeCell ref="F54:H54"/>
    <mergeCell ref="I54:J54"/>
    <mergeCell ref="C55:D55"/>
    <mergeCell ref="F55:H55"/>
    <mergeCell ref="I55:J55"/>
    <mergeCell ref="C52:D52"/>
    <mergeCell ref="F52:H52"/>
    <mergeCell ref="I52:J52"/>
    <mergeCell ref="C53:D53"/>
    <mergeCell ref="F53:H53"/>
    <mergeCell ref="I53:J53"/>
    <mergeCell ref="C50:D50"/>
    <mergeCell ref="F50:H50"/>
    <mergeCell ref="I50:J50"/>
    <mergeCell ref="C51:D51"/>
    <mergeCell ref="F51:H51"/>
    <mergeCell ref="I51:J51"/>
    <mergeCell ref="C48:D48"/>
    <mergeCell ref="F48:H48"/>
    <mergeCell ref="I48:J48"/>
    <mergeCell ref="C49:D49"/>
    <mergeCell ref="F49:H49"/>
    <mergeCell ref="I49:J49"/>
    <mergeCell ref="B45:L45"/>
    <mergeCell ref="C46:D46"/>
    <mergeCell ref="F46:H46"/>
    <mergeCell ref="I46:J46"/>
    <mergeCell ref="C47:D47"/>
    <mergeCell ref="F47:H47"/>
    <mergeCell ref="I47:J47"/>
    <mergeCell ref="B38:L38"/>
    <mergeCell ref="C40:H40"/>
    <mergeCell ref="I40:J40"/>
    <mergeCell ref="C41:H41"/>
    <mergeCell ref="I41:J41"/>
    <mergeCell ref="C44:H44"/>
    <mergeCell ref="I44:J44"/>
    <mergeCell ref="C42:H42"/>
    <mergeCell ref="C43:H43"/>
    <mergeCell ref="I42:J42"/>
    <mergeCell ref="C36:G36"/>
    <mergeCell ref="H36:J36"/>
    <mergeCell ref="B37:G37"/>
    <mergeCell ref="H37:J37"/>
    <mergeCell ref="C33:G33"/>
    <mergeCell ref="H33:J33"/>
    <mergeCell ref="C34:G34"/>
    <mergeCell ref="H34:J34"/>
    <mergeCell ref="C35:G35"/>
    <mergeCell ref="H35:J35"/>
    <mergeCell ref="C27:L27"/>
    <mergeCell ref="C28:L28"/>
    <mergeCell ref="B29:L29"/>
    <mergeCell ref="C31:G31"/>
    <mergeCell ref="H31:J31"/>
    <mergeCell ref="C32:G32"/>
    <mergeCell ref="H32:J32"/>
    <mergeCell ref="B20:L20"/>
    <mergeCell ref="B21:L21"/>
    <mergeCell ref="C22:L22"/>
    <mergeCell ref="B24:L24"/>
    <mergeCell ref="B25:L25"/>
    <mergeCell ref="B26:L26"/>
    <mergeCell ref="C23:M23"/>
    <mergeCell ref="D14:K14"/>
    <mergeCell ref="D15:K15"/>
    <mergeCell ref="F16:K16"/>
    <mergeCell ref="F17:K17"/>
    <mergeCell ref="B18:L18"/>
    <mergeCell ref="B19:L19"/>
    <mergeCell ref="G8:L8"/>
    <mergeCell ref="G9:L9"/>
    <mergeCell ref="B10:L10"/>
    <mergeCell ref="B11:L11"/>
    <mergeCell ref="D12:K12"/>
    <mergeCell ref="D13:K13"/>
    <mergeCell ref="F137:H137"/>
    <mergeCell ref="I137:J137"/>
    <mergeCell ref="J1:L1"/>
    <mergeCell ref="J2:L2"/>
    <mergeCell ref="G3:L3"/>
    <mergeCell ref="G4:L4"/>
    <mergeCell ref="G5:L5"/>
    <mergeCell ref="G6:L6"/>
    <mergeCell ref="G7:L7"/>
    <mergeCell ref="F80:H80"/>
    <mergeCell ref="C117:D117"/>
    <mergeCell ref="F117:H117"/>
    <mergeCell ref="I117:J117"/>
    <mergeCell ref="I103:J103"/>
    <mergeCell ref="F103:H103"/>
    <mergeCell ref="C103:D103"/>
    <mergeCell ref="C105:D105"/>
    <mergeCell ref="F105:H105"/>
    <mergeCell ref="I105:J105"/>
    <mergeCell ref="C106:D106"/>
    <mergeCell ref="C130:D130"/>
    <mergeCell ref="F130:H130"/>
    <mergeCell ref="I130:J130"/>
    <mergeCell ref="I118:J118"/>
    <mergeCell ref="F118:H118"/>
    <mergeCell ref="C118:D118"/>
    <mergeCell ref="F120:H120"/>
    <mergeCell ref="I120:J120"/>
    <mergeCell ref="C121:D121"/>
    <mergeCell ref="F121:H121"/>
    <mergeCell ref="I81:J81"/>
    <mergeCell ref="C82:D82"/>
    <mergeCell ref="F82:H82"/>
    <mergeCell ref="I82:J82"/>
    <mergeCell ref="C83:D83"/>
    <mergeCell ref="F83:H83"/>
    <mergeCell ref="I83:J83"/>
    <mergeCell ref="C84:D84"/>
    <mergeCell ref="F84:H84"/>
    <mergeCell ref="I84:J84"/>
    <mergeCell ref="C85:D85"/>
    <mergeCell ref="F85:H85"/>
    <mergeCell ref="I85:J85"/>
    <mergeCell ref="C86:D86"/>
    <mergeCell ref="F86:H86"/>
    <mergeCell ref="I86:J86"/>
    <mergeCell ref="C73:D73"/>
    <mergeCell ref="C66:D66"/>
    <mergeCell ref="F66:H66"/>
    <mergeCell ref="I66:J66"/>
    <mergeCell ref="C69:D69"/>
    <mergeCell ref="F69:H69"/>
    <mergeCell ref="I69:J69"/>
    <mergeCell ref="C67:D67"/>
    <mergeCell ref="F67:H67"/>
    <mergeCell ref="I67:J67"/>
    <mergeCell ref="C71:D71"/>
    <mergeCell ref="F71:H71"/>
    <mergeCell ref="I71:J71"/>
    <mergeCell ref="C68:D68"/>
    <mergeCell ref="F68:H68"/>
    <mergeCell ref="I68:J68"/>
    <mergeCell ref="C70:D70"/>
    <mergeCell ref="C72:D72"/>
    <mergeCell ref="F72:H72"/>
    <mergeCell ref="I72:J72"/>
    <mergeCell ref="C77:D77"/>
    <mergeCell ref="F77:H77"/>
    <mergeCell ref="I77:J77"/>
    <mergeCell ref="C74:D74"/>
    <mergeCell ref="F74:H74"/>
    <mergeCell ref="I74:J74"/>
    <mergeCell ref="C76:D76"/>
  </mergeCells>
  <printOptions/>
  <pageMargins left="0.07874015748031496" right="0.07874015748031496" top="0.07874015748031496" bottom="0.07874015748031496" header="0.11811023622047245" footer="0.11811023622047245"/>
  <pageSetup fitToHeight="2" fitToWidth="1" horizontalDpi="600" verticalDpi="600" orientation="landscape" pageOrder="overThenDown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04l408sy</cp:lastModifiedBy>
  <cp:lastPrinted>2022-01-26T13:05:57Z</cp:lastPrinted>
  <dcterms:created xsi:type="dcterms:W3CDTF">2022-01-17T14:44:20Z</dcterms:created>
  <dcterms:modified xsi:type="dcterms:W3CDTF">2022-02-01T06:53:22Z</dcterms:modified>
  <cp:category/>
  <cp:version/>
  <cp:contentType/>
  <cp:contentStatus/>
</cp:coreProperties>
</file>